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52" activeTab="5"/>
  </bookViews>
  <sheets>
    <sheet name="Cargo Calculation" sheetId="1" r:id="rId1"/>
    <sheet name="M1" sheetId="2" r:id="rId2"/>
    <sheet name="M2" sheetId="3" r:id="rId3"/>
    <sheet name="M7" sheetId="4" r:id="rId4"/>
    <sheet name="MM7" sheetId="5" r:id="rId5"/>
    <sheet name="Special-Ships" sheetId="6" r:id="rId6"/>
    <sheet name="M6" sheetId="7" r:id="rId7"/>
    <sheet name="M8" sheetId="8" r:id="rId8"/>
    <sheet name="M3+" sheetId="9" r:id="rId9"/>
    <sheet name="M3" sheetId="10" r:id="rId10"/>
    <sheet name="M4" sheetId="11" r:id="rId11"/>
    <sheet name="M5" sheetId="12" r:id="rId12"/>
    <sheet name="TL" sheetId="13" r:id="rId13"/>
    <sheet name="TM" sheetId="14" r:id="rId14"/>
    <sheet name="TS" sheetId="15" r:id="rId15"/>
    <sheet name="TP" sheetId="16" r:id="rId16"/>
    <sheet name="OP" sheetId="17" r:id="rId17"/>
    <sheet name="Special" sheetId="18" r:id="rId18"/>
    <sheet name="Weapons" sheetId="19" r:id="rId19"/>
    <sheet name="Missiles" sheetId="20" r:id="rId20"/>
    <sheet name="Shields" sheetId="21" r:id="rId21"/>
  </sheets>
  <definedNames>
    <definedName name="Excel_BuiltIn__FilterDatabase_1">'M1'!$B$2:$Q$383</definedName>
    <definedName name="Ships">'M1'!$A$2:$IU$383</definedName>
  </definedNames>
  <calcPr fullCalcOnLoad="1"/>
</workbook>
</file>

<file path=xl/sharedStrings.xml><?xml version="1.0" encoding="utf-8"?>
<sst xmlns="http://schemas.openxmlformats.org/spreadsheetml/2006/main" count="4992" uniqueCount="928">
  <si>
    <t>Größe</t>
  </si>
  <si>
    <t>Weapon</t>
  </si>
  <si>
    <t>Abbreviation</t>
  </si>
  <si>
    <t>Shipname:</t>
  </si>
  <si>
    <t>e.G. Boreas</t>
  </si>
  <si>
    <t>Missile type 1 *</t>
  </si>
  <si>
    <t xml:space="preserve"> * Define missile  type  according to legend  on the right side </t>
  </si>
  <si>
    <t>No Missiles</t>
  </si>
  <si>
    <t>Alpha Kyon Emitter</t>
  </si>
  <si>
    <t>AKE</t>
  </si>
  <si>
    <t>Ship type:</t>
  </si>
  <si>
    <t>e.G. M2</t>
  </si>
  <si>
    <t>Missile type 2 *</t>
  </si>
  <si>
    <t xml:space="preserve"> Mosquito </t>
  </si>
  <si>
    <t>Beta Kyon Emitter</t>
  </si>
  <si>
    <t>BKE</t>
  </si>
  <si>
    <t>Schield type *:</t>
  </si>
  <si>
    <t>2GJ</t>
  </si>
  <si>
    <r>
      <t xml:space="preserve">* </t>
    </r>
    <r>
      <rPr>
        <sz val="11"/>
        <color indexed="10"/>
        <rFont val="Calibri"/>
        <family val="2"/>
      </rPr>
      <t>must be</t>
    </r>
    <r>
      <rPr>
        <b/>
        <u val="single"/>
        <sz val="11"/>
        <color indexed="10"/>
        <rFont val="Calibri"/>
        <family val="2"/>
      </rPr>
      <t xml:space="preserve"> </t>
    </r>
    <r>
      <rPr>
        <sz val="11"/>
        <color indexed="8"/>
        <rFont val="Calibri"/>
        <family val="2"/>
      </rPr>
      <t xml:space="preserve"> </t>
    </r>
    <r>
      <rPr>
        <b/>
        <sz val="11"/>
        <color indexed="8"/>
        <rFont val="Calibri"/>
        <family val="2"/>
      </rPr>
      <t>200MJ</t>
    </r>
    <r>
      <rPr>
        <sz val="11"/>
        <color indexed="8"/>
        <rFont val="Calibri"/>
        <family val="2"/>
      </rPr>
      <t xml:space="preserve">, </t>
    </r>
    <r>
      <rPr>
        <b/>
        <sz val="11"/>
        <color indexed="8"/>
        <rFont val="Calibri"/>
        <family val="2"/>
      </rPr>
      <t>1GJ or 2GJ</t>
    </r>
  </si>
  <si>
    <t>Missile type 3 *</t>
  </si>
  <si>
    <t>Wasp</t>
  </si>
  <si>
    <t>Cluster Flak Array</t>
  </si>
  <si>
    <t>CFA</t>
  </si>
  <si>
    <t>Ammo type *:</t>
  </si>
  <si>
    <r>
      <t>* must be</t>
    </r>
    <r>
      <rPr>
        <sz val="10"/>
        <rFont val="MS Sans Serif"/>
        <family val="2"/>
      </rPr>
      <t xml:space="preserve">   MAM , GG or EPK </t>
    </r>
  </si>
  <si>
    <t>Missile type 4 *</t>
  </si>
  <si>
    <t>Dragonfly</t>
  </si>
  <si>
    <t>Exp. Electro Magnetic Plasma Cannon</t>
  </si>
  <si>
    <t>eEMP</t>
  </si>
  <si>
    <t>Cargo:</t>
  </si>
  <si>
    <t>Missile type 5 *</t>
  </si>
  <si>
    <t xml:space="preserve"> Silkworm</t>
  </si>
  <si>
    <t>Concussion Impulse Generator</t>
  </si>
  <si>
    <t>EIG</t>
  </si>
  <si>
    <t xml:space="preserve"> Hornet</t>
  </si>
  <si>
    <t>Electro Magnetic Plasma Cannon</t>
  </si>
  <si>
    <t>EMP</t>
  </si>
  <si>
    <t>Arming</t>
  </si>
  <si>
    <t>Others</t>
  </si>
  <si>
    <t>Disruptor</t>
  </si>
  <si>
    <t>Energy Bolt Chaingun</t>
  </si>
  <si>
    <t>EPK</t>
  </si>
  <si>
    <t>Sting</t>
  </si>
  <si>
    <t>High Energy Plasma Thrower</t>
  </si>
  <si>
    <t>EPW</t>
  </si>
  <si>
    <t>Primary</t>
  </si>
  <si>
    <t>Turret</t>
  </si>
  <si>
    <r>
      <t>Weapon</t>
    </r>
    <r>
      <rPr>
        <b/>
        <sz val="11"/>
        <color indexed="10"/>
        <rFont val="Calibri"/>
        <family val="2"/>
      </rPr>
      <t>*</t>
    </r>
  </si>
  <si>
    <t>Space</t>
  </si>
  <si>
    <t>Number</t>
  </si>
  <si>
    <t>Freight Space</t>
  </si>
  <si>
    <t>Ware</t>
  </si>
  <si>
    <t>Numbers</t>
  </si>
  <si>
    <t xml:space="preserve"> Needle</t>
  </si>
  <si>
    <t>Flak Artillery Array</t>
  </si>
  <si>
    <t>Flak</t>
  </si>
  <si>
    <t xml:space="preserve"> Thorn</t>
  </si>
  <si>
    <t>Incendiary Bomb Launcher</t>
  </si>
  <si>
    <t>FS</t>
  </si>
  <si>
    <t>front</t>
  </si>
  <si>
    <t>PIK</t>
  </si>
  <si>
    <t>Shield</t>
  </si>
  <si>
    <t xml:space="preserve"> Firefly</t>
  </si>
  <si>
    <t>Gauss Cannon</t>
  </si>
  <si>
    <t>GG</t>
  </si>
  <si>
    <t>right</t>
  </si>
  <si>
    <t>Energy cells</t>
  </si>
  <si>
    <t xml:space="preserve"> Thunderbolt</t>
  </si>
  <si>
    <t>Gamma Kyon Emitter</t>
  </si>
  <si>
    <t>GKE</t>
  </si>
  <si>
    <t>left</t>
  </si>
  <si>
    <t>Fight Drones</t>
  </si>
  <si>
    <t xml:space="preserve"> Tempest</t>
  </si>
  <si>
    <t>Ion Disruptor</t>
  </si>
  <si>
    <t>ID</t>
  </si>
  <si>
    <t>back</t>
  </si>
  <si>
    <t>Fight Drones MkII</t>
  </si>
  <si>
    <t>Hurrican</t>
  </si>
  <si>
    <t>Ion Canon</t>
  </si>
  <si>
    <t>IK</t>
  </si>
  <si>
    <t>up</t>
  </si>
  <si>
    <t>Nav Sat</t>
  </si>
  <si>
    <t xml:space="preserve"> Cyclone</t>
  </si>
  <si>
    <t>Ion Pulse Generator</t>
  </si>
  <si>
    <t>IPG</t>
  </si>
  <si>
    <t>down</t>
  </si>
  <si>
    <t>extended Sat</t>
  </si>
  <si>
    <t>Tornado</t>
  </si>
  <si>
    <t>Ion Shard Railgun</t>
  </si>
  <si>
    <t>IPSG</t>
  </si>
  <si>
    <t>Cargo Weapon</t>
  </si>
  <si>
    <t>Ammo</t>
  </si>
  <si>
    <t>Typhoon</t>
  </si>
  <si>
    <t>Impulse Ray Emitter</t>
  </si>
  <si>
    <t>IRE</t>
  </si>
  <si>
    <t>*= Abbreviation legend of the weapons from the left side use.</t>
  </si>
  <si>
    <t>Missile type 1</t>
  </si>
  <si>
    <t xml:space="preserve"> Firestorm Torpedo</t>
  </si>
  <si>
    <t>Matter/Antimatter-Launcher</t>
  </si>
  <si>
    <t>MAM</t>
  </si>
  <si>
    <t>Secundary</t>
  </si>
  <si>
    <t>Missile type 2</t>
  </si>
  <si>
    <t>Aurora</t>
  </si>
  <si>
    <t>Particle Accelerator Cannon</t>
  </si>
  <si>
    <t>PBK</t>
  </si>
  <si>
    <t>Missile type 3</t>
  </si>
  <si>
    <t xml:space="preserve"> Remoted Guided Warhead</t>
  </si>
  <si>
    <t>Plasma Beam Cannon</t>
  </si>
  <si>
    <t>PG</t>
  </si>
  <si>
    <t>Missile type 4</t>
  </si>
  <si>
    <t>Beluga</t>
  </si>
  <si>
    <t>Photon Pulse Cannon</t>
  </si>
  <si>
    <t>xxx</t>
  </si>
  <si>
    <t>Missile type 5</t>
  </si>
  <si>
    <t>Hammerhead</t>
  </si>
  <si>
    <t>Mass Driver</t>
  </si>
  <si>
    <t>PK</t>
  </si>
  <si>
    <t>Marines</t>
  </si>
  <si>
    <t>Rapier</t>
  </si>
  <si>
    <t>Phased Array Laser Cannon</t>
  </si>
  <si>
    <t>PLK</t>
  </si>
  <si>
    <t xml:space="preserve"> Firelance</t>
  </si>
  <si>
    <t>PrototypeMatter/Antimatter-Launcher</t>
  </si>
  <si>
    <t>pMAM</t>
  </si>
  <si>
    <t>Statistic</t>
  </si>
  <si>
    <t xml:space="preserve"> Wildfire</t>
  </si>
  <si>
    <t>Phased Repeater Gun</t>
  </si>
  <si>
    <t>PRG</t>
  </si>
  <si>
    <t xml:space="preserve"> Windstalker</t>
  </si>
  <si>
    <t>Pulse Beam Emitter</t>
  </si>
  <si>
    <t>PS</t>
  </si>
  <si>
    <t>Freight Space of the Weapons</t>
  </si>
  <si>
    <t>Banshee</t>
  </si>
  <si>
    <t>Plasma Burst Generator</t>
  </si>
  <si>
    <t>PSG</t>
  </si>
  <si>
    <t>Freight Space of the Shields</t>
  </si>
  <si>
    <t>Poltergeist</t>
  </si>
  <si>
    <t>Point Singularity Projector</t>
  </si>
  <si>
    <t>PSP</t>
  </si>
  <si>
    <t>Tertiary</t>
  </si>
  <si>
    <t>Freight Space of the Missles</t>
  </si>
  <si>
    <t xml:space="preserve"> Boarding Pod</t>
  </si>
  <si>
    <t>Prototype Starburst Shockwave Cannon</t>
  </si>
  <si>
    <t>pSSG</t>
  </si>
  <si>
    <t>Freight Space of the EC</t>
  </si>
  <si>
    <t>Wraith Missile</t>
  </si>
  <si>
    <t>Fragmentation Bomb Launcher</t>
  </si>
  <si>
    <t>SBW</t>
  </si>
  <si>
    <t>Freight Space of the Other</t>
  </si>
  <si>
    <t xml:space="preserve"> Spectre Missile</t>
  </si>
  <si>
    <t>Starburst Shockwave Cannon</t>
  </si>
  <si>
    <t>SSG</t>
  </si>
  <si>
    <t>Ghul</t>
  </si>
  <si>
    <t>Phased Shockwave Generator</t>
  </si>
  <si>
    <t>SWG</t>
  </si>
  <si>
    <t>Freight Space all</t>
  </si>
  <si>
    <t xml:space="preserve"> Flail Barrage</t>
  </si>
  <si>
    <t>xEK</t>
  </si>
  <si>
    <t>Phantom Missile</t>
  </si>
  <si>
    <t>xMS</t>
  </si>
  <si>
    <t>Cargo of the Ship</t>
  </si>
  <si>
    <t xml:space="preserve"> Shadow Missile</t>
  </si>
  <si>
    <t>Hammer Heavy Torpedo</t>
  </si>
  <si>
    <t>xSH</t>
  </si>
  <si>
    <t xml:space="preserve"> Hammer Heavy Torpedo</t>
  </si>
  <si>
    <t>No Weapon</t>
  </si>
  <si>
    <t>XXX</t>
  </si>
  <si>
    <t>Cargo free</t>
  </si>
  <si>
    <t>Tomahawk missile</t>
  </si>
  <si>
    <t>special for heavy ships</t>
  </si>
  <si>
    <t>copyright by Angrenost</t>
  </si>
  <si>
    <t>Race</t>
  </si>
  <si>
    <t>Ship</t>
  </si>
  <si>
    <t>Price</t>
  </si>
  <si>
    <t>Rank</t>
  </si>
  <si>
    <t>Speed Max m/s</t>
  </si>
  <si>
    <t>Acc  max  m/s</t>
  </si>
  <si>
    <t>Steering Max % rpm</t>
  </si>
  <si>
    <t>Shield Type [J]</t>
  </si>
  <si>
    <t>Shield Power Generator [MW]</t>
  </si>
  <si>
    <t>Hull</t>
  </si>
  <si>
    <t>Cargo bay max</t>
  </si>
  <si>
    <t>Hangar Int/Ext</t>
  </si>
  <si>
    <t>Laser Energy MJ</t>
  </si>
  <si>
    <t>Laser reloaded Rate  MJ</t>
  </si>
  <si>
    <t>Weap ons total</t>
  </si>
  <si>
    <t>Turret location</t>
  </si>
  <si>
    <t>Weapon Slots</t>
  </si>
  <si>
    <t>Weapons</t>
  </si>
  <si>
    <t>Missiles</t>
  </si>
  <si>
    <t>target – tracing</t>
  </si>
  <si>
    <t>target finding</t>
  </si>
  <si>
    <t>target trac..Sw</t>
  </si>
  <si>
    <t>T-find Sw</t>
  </si>
  <si>
    <t>FreeOnly</t>
  </si>
  <si>
    <t>Sw</t>
  </si>
  <si>
    <t>Torpedo</t>
  </si>
  <si>
    <t>Tor. Sw</t>
  </si>
  <si>
    <t>Proxy</t>
  </si>
  <si>
    <t>PAC</t>
  </si>
  <si>
    <t>HEPT</t>
  </si>
  <si>
    <t>CIG</t>
  </si>
  <si>
    <t>PPC</t>
  </si>
  <si>
    <t>IC</t>
  </si>
  <si>
    <t>FBL</t>
  </si>
  <si>
    <t>EBC</t>
  </si>
  <si>
    <t>GC</t>
  </si>
  <si>
    <t>PBE</t>
  </si>
  <si>
    <t>ISR</t>
  </si>
  <si>
    <t>PBC</t>
  </si>
  <si>
    <t>IBL</t>
  </si>
  <si>
    <t>MD</t>
  </si>
  <si>
    <t>KYON</t>
  </si>
  <si>
    <t>PBG</t>
  </si>
  <si>
    <t>FBC</t>
  </si>
  <si>
    <t>M/AML</t>
  </si>
  <si>
    <t>PALC</t>
  </si>
  <si>
    <t>SSC</t>
  </si>
  <si>
    <t>TBC</t>
  </si>
  <si>
    <t>SL</t>
  </si>
  <si>
    <t>R-L</t>
  </si>
  <si>
    <t>MDS</t>
  </si>
  <si>
    <t>TB</t>
  </si>
  <si>
    <t>Mosquito</t>
  </si>
  <si>
    <t>Sillk worm</t>
  </si>
  <si>
    <t>Cyclone</t>
  </si>
  <si>
    <t>Disrup tor</t>
  </si>
  <si>
    <t>Wildfire</t>
  </si>
  <si>
    <t>Wind stalker</t>
  </si>
  <si>
    <t>Bashee</t>
  </si>
  <si>
    <t>Fire lance</t>
  </si>
  <si>
    <t>Thunderbolt</t>
  </si>
  <si>
    <t>Tempest</t>
  </si>
  <si>
    <t xml:space="preserve">  Hurrican</t>
  </si>
  <si>
    <t>Flail Barrage</t>
  </si>
  <si>
    <t>GHUL</t>
  </si>
  <si>
    <t>Firefly</t>
  </si>
  <si>
    <t>Hornet</t>
  </si>
  <si>
    <t>Fire storm</t>
  </si>
  <si>
    <t>Remote g. Warhead</t>
  </si>
  <si>
    <t>Toma hwak</t>
  </si>
  <si>
    <t>Hammer heavy T.</t>
  </si>
  <si>
    <t>Spectre</t>
  </si>
  <si>
    <t>Phantom</t>
  </si>
  <si>
    <t>Wraith</t>
  </si>
  <si>
    <t>Shadow</t>
  </si>
  <si>
    <t>Needle</t>
  </si>
  <si>
    <t>Thorn</t>
  </si>
  <si>
    <t>Boarding Pod</t>
  </si>
  <si>
    <t>C</t>
  </si>
  <si>
    <t>A</t>
  </si>
  <si>
    <t>B</t>
  </si>
  <si>
    <t>G</t>
  </si>
  <si>
    <t>Argon</t>
  </si>
  <si>
    <t>Colossus</t>
  </si>
  <si>
    <t>3 x 2GJ</t>
  </si>
  <si>
    <t>XL</t>
  </si>
  <si>
    <t>Front</t>
  </si>
  <si>
    <t>Right</t>
  </si>
  <si>
    <t>Back</t>
  </si>
  <si>
    <t>Left</t>
  </si>
  <si>
    <t>Top</t>
  </si>
  <si>
    <t>Down</t>
  </si>
  <si>
    <t>Boron</t>
  </si>
  <si>
    <t>Shark</t>
  </si>
  <si>
    <t>Hai</t>
  </si>
  <si>
    <t>Paranid</t>
  </si>
  <si>
    <t>Zeus</t>
  </si>
  <si>
    <t>Split</t>
  </si>
  <si>
    <t>Raptor</t>
  </si>
  <si>
    <t>2 x 2 GJ</t>
  </si>
  <si>
    <t>Teladi</t>
  </si>
  <si>
    <t>Condor</t>
  </si>
  <si>
    <t>4 x 2 GJ</t>
  </si>
  <si>
    <t>Xenon</t>
  </si>
  <si>
    <t>J</t>
  </si>
  <si>
    <t>Not</t>
  </si>
  <si>
    <t>Buyable</t>
  </si>
  <si>
    <t>Kha'ak</t>
  </si>
  <si>
    <t>Carrier</t>
  </si>
  <si>
    <t>Pirate</t>
  </si>
  <si>
    <t>Galleon</t>
  </si>
  <si>
    <t>2 x 2GJ</t>
  </si>
  <si>
    <t>Yaki</t>
  </si>
  <si>
    <t>Shuri</t>
  </si>
  <si>
    <t>Hoshi</t>
  </si>
  <si>
    <t>ATF</t>
  </si>
  <si>
    <t>Odin</t>
  </si>
  <si>
    <t>5 x 2 GJ</t>
  </si>
  <si>
    <t xml:space="preserve">Woden </t>
  </si>
  <si>
    <t>0.8</t>
  </si>
  <si>
    <t>6 x 2 GJ</t>
  </si>
  <si>
    <t xml:space="preserve">Terran </t>
  </si>
  <si>
    <t>Tokyo</t>
  </si>
  <si>
    <t>#deca</t>
  </si>
  <si>
    <t xml:space="preserve">Data can be different at captured ships. </t>
  </si>
  <si>
    <t>Homing Missiles</t>
  </si>
  <si>
    <t>Aimseeking Missiles</t>
  </si>
  <si>
    <t>Torpedos (Swarm)</t>
  </si>
  <si>
    <t xml:space="preserve">Kha´ak Missiles </t>
  </si>
  <si>
    <t>Homing Missiles (Radius Damage)</t>
  </si>
  <si>
    <t>Torpedos</t>
  </si>
  <si>
    <t>(Radius Damage)</t>
  </si>
  <si>
    <t>copyright by Diemetius</t>
  </si>
  <si>
    <t>Homing Missiles (Swarm)</t>
  </si>
  <si>
    <t>Aimseeking Missiles (Swarm)</t>
  </si>
  <si>
    <t>Unguided Missiles</t>
  </si>
  <si>
    <t>Unguided Missiles (Swarm)</t>
  </si>
  <si>
    <t>Unguided Missiles (Radius Damage)</t>
  </si>
  <si>
    <t>Titan</t>
  </si>
  <si>
    <t>*</t>
  </si>
  <si>
    <t>Otas   Boreas</t>
  </si>
  <si>
    <t>Ray</t>
  </si>
  <si>
    <t>Odysseus</t>
  </si>
  <si>
    <t>Python</t>
  </si>
  <si>
    <t>3 x 2 GJ</t>
  </si>
  <si>
    <t>Phoenix</t>
  </si>
  <si>
    <t>K</t>
  </si>
  <si>
    <t>Destroyer</t>
  </si>
  <si>
    <t>Brigantine</t>
  </si>
  <si>
    <t>Akuma</t>
  </si>
  <si>
    <t>Tyr</t>
  </si>
  <si>
    <t>Valhalla</t>
  </si>
  <si>
    <t>7 x 2 GJ</t>
  </si>
  <si>
    <t>Terran</t>
  </si>
  <si>
    <t>Osaka</t>
  </si>
  <si>
    <t>Cerberus</t>
  </si>
  <si>
    <t>3 x 1 GJ</t>
  </si>
  <si>
    <t>Main</t>
  </si>
  <si>
    <t>Otas   Astraeos  Hauler</t>
  </si>
  <si>
    <t>4 x 1 GB</t>
  </si>
  <si>
    <t>Thresher</t>
  </si>
  <si>
    <t>Agamemnon</t>
  </si>
  <si>
    <t>6 x 1 GJ</t>
  </si>
  <si>
    <t>Deimos</t>
  </si>
  <si>
    <t>Panther</t>
  </si>
  <si>
    <t>4 x 1 GJ</t>
  </si>
  <si>
    <t>Tiger</t>
  </si>
  <si>
    <t>Shrike</t>
  </si>
  <si>
    <t>Tern</t>
  </si>
  <si>
    <t>Q</t>
  </si>
  <si>
    <t>Carrack</t>
  </si>
  <si>
    <t>2 x 1 GJ</t>
  </si>
  <si>
    <t>Yokohama</t>
  </si>
  <si>
    <t>5 x 1 GJ</t>
  </si>
  <si>
    <t>Aegir</t>
  </si>
  <si>
    <t>Akurei Hauler</t>
  </si>
  <si>
    <t xml:space="preserve">nicht </t>
  </si>
  <si>
    <t>Kariudo Hauler</t>
  </si>
  <si>
    <t>Minotaur</t>
  </si>
  <si>
    <t>3 x 1GJ</t>
  </si>
  <si>
    <r>
      <t xml:space="preserve"> Hammer Heavy Torpedos ;   Flail Barrages ;  </t>
    </r>
    <r>
      <rPr>
        <b/>
        <sz val="8"/>
        <color indexed="8"/>
        <rFont val="Tahoma"/>
        <family val="2"/>
      </rPr>
      <t xml:space="preserve"> Boarding Pods</t>
    </r>
  </si>
  <si>
    <t>Otas Aquilo</t>
  </si>
  <si>
    <t xml:space="preserve"> Hammer Heavy Torpedos ;   Flail Barrages ;   Boarding Pods</t>
  </si>
  <si>
    <t>Kraken</t>
  </si>
  <si>
    <t>Ares</t>
  </si>
  <si>
    <t xml:space="preserve"> Hammer Heavy Torpedos ;   Flail Barrages ; Boarding Pods</t>
  </si>
  <si>
    <t>Cobra</t>
  </si>
  <si>
    <t xml:space="preserve"> Hammer Heavy Torpedos ;  Flail Barrages;  Boarding Pods</t>
  </si>
  <si>
    <t>Gannet</t>
  </si>
  <si>
    <t>Skirnir</t>
  </si>
  <si>
    <t>4 x 2GJ</t>
  </si>
  <si>
    <t>Ghul missiles ; Shadow missiles</t>
  </si>
  <si>
    <t>Senshi Hauler</t>
  </si>
  <si>
    <r>
      <t>Colossus Hauler</t>
    </r>
    <r>
      <rPr>
        <b/>
        <sz val="8"/>
        <color indexed="10"/>
        <rFont val="Tahoma"/>
        <family val="2"/>
      </rPr>
      <t xml:space="preserve"> M 1</t>
    </r>
  </si>
  <si>
    <t>Not buyable</t>
  </si>
  <si>
    <r>
      <t xml:space="preserve">    Military Hauler </t>
    </r>
    <r>
      <rPr>
        <b/>
        <sz val="8"/>
        <color indexed="10"/>
        <rFont val="Tahoma"/>
        <family val="2"/>
      </rPr>
      <t>G 0 (M 6)</t>
    </r>
  </si>
  <si>
    <t>2 x 200 MJ</t>
  </si>
  <si>
    <r>
      <t xml:space="preserve">                 Griffon                         Dronefrigate       </t>
    </r>
    <r>
      <rPr>
        <b/>
        <sz val="8"/>
        <color indexed="10"/>
        <rFont val="Tahoma"/>
        <family val="2"/>
      </rPr>
      <t>M7</t>
    </r>
  </si>
  <si>
    <r>
      <t xml:space="preserve">       Otas Sirokos   </t>
    </r>
    <r>
      <rPr>
        <b/>
        <sz val="8"/>
        <color indexed="10"/>
        <rFont val="Tahoma"/>
        <family val="2"/>
      </rPr>
      <t>M7</t>
    </r>
    <r>
      <rPr>
        <b/>
        <sz val="8"/>
        <color indexed="62"/>
        <rFont val="Tahoma"/>
        <family val="2"/>
      </rPr>
      <t xml:space="preserve">            </t>
    </r>
  </si>
  <si>
    <t xml:space="preserve"> 2  Boarding Pods</t>
  </si>
  <si>
    <t xml:space="preserve"> 30 Marines transported</t>
  </si>
  <si>
    <r>
      <t xml:space="preserve">Troup Training Ship Hauler </t>
    </r>
    <r>
      <rPr>
        <b/>
        <sz val="8"/>
        <color indexed="10"/>
        <rFont val="Tahoma"/>
        <family val="2"/>
      </rPr>
      <t>TL</t>
    </r>
  </si>
  <si>
    <t>5 x 200 MJ</t>
  </si>
  <si>
    <t>ST</t>
  </si>
  <si>
    <r>
      <t>Starliner Hauler</t>
    </r>
    <r>
      <rPr>
        <b/>
        <sz val="8"/>
        <color indexed="10"/>
        <rFont val="Tahoma"/>
        <family val="2"/>
      </rPr>
      <t xml:space="preserve"> TL</t>
    </r>
    <r>
      <rPr>
        <b/>
        <sz val="8"/>
        <color indexed="62"/>
        <rFont val="Tahoma"/>
        <family val="2"/>
      </rPr>
      <t xml:space="preserve"> </t>
    </r>
  </si>
  <si>
    <r>
      <t xml:space="preserve">Guardian  </t>
    </r>
    <r>
      <rPr>
        <b/>
        <sz val="8"/>
        <color indexed="10"/>
        <rFont val="Tahoma"/>
        <family val="2"/>
      </rPr>
      <t xml:space="preserve"> M 1</t>
    </r>
  </si>
  <si>
    <r>
      <t xml:space="preserve">Hive Queen </t>
    </r>
    <r>
      <rPr>
        <b/>
        <sz val="8"/>
        <color indexed="10"/>
        <rFont val="Tahoma"/>
        <family val="2"/>
      </rPr>
      <t>M 1</t>
    </r>
  </si>
  <si>
    <t>9 x 2 GJ</t>
  </si>
  <si>
    <r>
      <t>Marauder Hauler</t>
    </r>
    <r>
      <rPr>
        <b/>
        <sz val="8"/>
        <color indexed="10"/>
        <rFont val="Tahoma"/>
        <family val="2"/>
      </rPr>
      <t xml:space="preserve"> M 6</t>
    </r>
  </si>
  <si>
    <t>3 x 200 MJ</t>
  </si>
  <si>
    <r>
      <t>Mobile  Pirate Base  Hauler</t>
    </r>
    <r>
      <rPr>
        <b/>
        <sz val="8"/>
        <color indexed="10"/>
        <rFont val="Tahoma"/>
        <family val="2"/>
      </rPr>
      <t xml:space="preserve"> TL</t>
    </r>
  </si>
  <si>
    <r>
      <t xml:space="preserve">Mobile  Pirate  Base      </t>
    </r>
    <r>
      <rPr>
        <b/>
        <sz val="8"/>
        <color indexed="10"/>
        <rFont val="Tahoma"/>
        <family val="2"/>
      </rPr>
      <t>TL</t>
    </r>
  </si>
  <si>
    <t>8 x 200 MJ</t>
  </si>
  <si>
    <r>
      <t xml:space="preserve">Mobile  Mining   Base   </t>
    </r>
    <r>
      <rPr>
        <b/>
        <sz val="8"/>
        <color indexed="10"/>
        <rFont val="Tahoma"/>
        <family val="2"/>
      </rPr>
      <t>TL</t>
    </r>
  </si>
  <si>
    <t>Goner</t>
  </si>
  <si>
    <t>Ranger</t>
  </si>
  <si>
    <t>1 x 200 MJ</t>
  </si>
  <si>
    <t>L</t>
  </si>
  <si>
    <t>N/A</t>
  </si>
  <si>
    <r>
      <t xml:space="preserve">Mobile Repair Ship </t>
    </r>
    <r>
      <rPr>
        <b/>
        <sz val="8"/>
        <color indexed="10"/>
        <rFont val="Tahoma"/>
        <family val="2"/>
      </rPr>
      <t>M 1</t>
    </r>
  </si>
  <si>
    <r>
      <t xml:space="preserve">Aran </t>
    </r>
    <r>
      <rPr>
        <b/>
        <sz val="8"/>
        <color indexed="10"/>
        <rFont val="Tahoma"/>
        <family val="2"/>
      </rPr>
      <t>M 1</t>
    </r>
  </si>
  <si>
    <t xml:space="preserve">        30          (max. 1 Bigship)</t>
  </si>
  <si>
    <r>
      <t xml:space="preserve">Xperimental </t>
    </r>
    <r>
      <rPr>
        <b/>
        <sz val="8"/>
        <color indexed="10"/>
        <rFont val="Tahoma"/>
        <family val="2"/>
      </rPr>
      <t xml:space="preserve"> M 3</t>
    </r>
  </si>
  <si>
    <t>Heavy Centaur</t>
  </si>
  <si>
    <t>4 x 200 MJ</t>
  </si>
  <si>
    <t>Centaur</t>
  </si>
  <si>
    <t>Heavy Centaur (Prototype)</t>
  </si>
  <si>
    <t>kaufbar</t>
  </si>
  <si>
    <t>Otas Skiron</t>
  </si>
  <si>
    <t>Truelight Seeker</t>
  </si>
  <si>
    <t>N. buyable</t>
  </si>
  <si>
    <t>Hydra</t>
  </si>
  <si>
    <t>Heavy Hydra</t>
  </si>
  <si>
    <t>Nemesis</t>
  </si>
  <si>
    <t>Heavy Nemesis</t>
  </si>
  <si>
    <t>Hyperion Vanguard</t>
  </si>
  <si>
    <t>Dragon</t>
  </si>
  <si>
    <t>Heavy Dragon</t>
  </si>
  <si>
    <t>Osprey</t>
  </si>
  <si>
    <t>Heavy Osprey</t>
  </si>
  <si>
    <t>P</t>
  </si>
  <si>
    <t>PX</t>
  </si>
  <si>
    <t>Corvette</t>
  </si>
  <si>
    <t>Pirates</t>
  </si>
  <si>
    <t>Vidar</t>
  </si>
  <si>
    <t>Vali</t>
  </si>
  <si>
    <t>6 x 200 MJ</t>
  </si>
  <si>
    <t>Katana</t>
  </si>
  <si>
    <t>Springblossum</t>
  </si>
  <si>
    <t>exp.</t>
  </si>
  <si>
    <t>Prot.</t>
  </si>
  <si>
    <t>Washi Hauler</t>
  </si>
  <si>
    <t>experimental</t>
  </si>
  <si>
    <t>Prototype</t>
  </si>
  <si>
    <t>Data can be captured ships departing</t>
  </si>
  <si>
    <t>Gladiator</t>
  </si>
  <si>
    <t>5 x 25MJ</t>
  </si>
  <si>
    <r>
      <t>Ra-W:</t>
    </r>
    <r>
      <rPr>
        <b/>
        <sz val="8"/>
        <rFont val="Tahoma"/>
        <family val="2"/>
      </rPr>
      <t xml:space="preserve">  Tomahawk Raketen</t>
    </r>
  </si>
  <si>
    <t xml:space="preserve">Otas Auster Hauler  </t>
  </si>
  <si>
    <t xml:space="preserve">Marlin Hauler  </t>
  </si>
  <si>
    <r>
      <t>Ra-W:</t>
    </r>
    <r>
      <rPr>
        <b/>
        <sz val="8"/>
        <color indexed="8"/>
        <rFont val="Tahoma"/>
        <family val="2"/>
      </rPr>
      <t xml:space="preserve">  Tomahawk Raketen</t>
    </r>
  </si>
  <si>
    <t>4 x 25 MJ</t>
  </si>
  <si>
    <t>Hades</t>
  </si>
  <si>
    <t>Viper</t>
  </si>
  <si>
    <t>4 x 25MJ</t>
  </si>
  <si>
    <t>Peregrine</t>
  </si>
  <si>
    <t>6 x 25MJ</t>
  </si>
  <si>
    <t>Claymore</t>
  </si>
  <si>
    <t>7 x 25MJ</t>
  </si>
  <si>
    <r>
      <t>Ra-W:</t>
    </r>
    <r>
      <rPr>
        <b/>
        <sz val="8"/>
        <rFont val="Tahoma"/>
        <family val="2"/>
      </rPr>
      <t xml:space="preserve">  Phantom Raketen</t>
    </r>
  </si>
  <si>
    <t xml:space="preserve">                                                                                                                      </t>
  </si>
  <si>
    <t xml:space="preserve">     sector where available</t>
  </si>
  <si>
    <t>blue colored the big  SY</t>
  </si>
  <si>
    <t>Eclipse</t>
  </si>
  <si>
    <r>
      <t>Arg, Prime ;</t>
    </r>
    <r>
      <rPr>
        <b/>
        <sz val="8"/>
        <color indexed="12"/>
        <rFont val="Tahoma"/>
        <family val="2"/>
      </rPr>
      <t xml:space="preserve"> </t>
    </r>
    <r>
      <rPr>
        <b/>
        <sz val="8"/>
        <rFont val="Tahoma"/>
        <family val="2"/>
      </rPr>
      <t>Arg. S. M148 ; Light of Heart ; Omicron Lyrae</t>
    </r>
  </si>
  <si>
    <t>Eclipse Prototype</t>
  </si>
  <si>
    <t xml:space="preserve">Otas Notus Hauler      </t>
  </si>
  <si>
    <t>5 x 25 MJ</t>
  </si>
  <si>
    <t xml:space="preserve">Lucky Planet ;  Dephts of Silence ; Ocean of Fantasy  ;  Kingdom End </t>
  </si>
  <si>
    <t>Amun Prototype</t>
  </si>
  <si>
    <t>6 x 25 MJ</t>
  </si>
  <si>
    <t>Skate</t>
  </si>
  <si>
    <t>3 x 25 MJ</t>
  </si>
  <si>
    <t>M</t>
  </si>
  <si>
    <t>Skate Prototype</t>
  </si>
  <si>
    <t>Chimera</t>
  </si>
  <si>
    <t xml:space="preserve">Family Pride ; Rhonk. Might ; Cho's Defeat; Fam. Rhy ; Fam.Tkr ; Fam.Niy  </t>
  </si>
  <si>
    <t>Chimera   Enhanced</t>
  </si>
  <si>
    <t>Medusa</t>
  </si>
  <si>
    <t xml:space="preserve">Paranid Prime ; Trinity Sanctum  ; Cardinal's Domain  ; Duke's Citadel  
</t>
  </si>
  <si>
    <t>Medusa Prototype</t>
  </si>
  <si>
    <r>
      <t xml:space="preserve">free ship </t>
    </r>
    <r>
      <rPr>
        <b/>
        <sz val="8"/>
        <rFont val="Tahoma"/>
        <family val="2"/>
      </rPr>
      <t>/ Menelaos Oasis</t>
    </r>
  </si>
  <si>
    <t>Kea</t>
  </si>
  <si>
    <t xml:space="preserve"> Seizewell ;Ianamus Zura ; Ministry of Finance  ; PTNI HQ ; Grand Exchange</t>
  </si>
  <si>
    <t>Kea       Enhanced</t>
  </si>
  <si>
    <t>LX</t>
  </si>
  <si>
    <t>Blastclaw</t>
  </si>
  <si>
    <t>Blastclaw   Prototype</t>
  </si>
  <si>
    <t>Eclipse      Enhanced</t>
  </si>
  <si>
    <r>
      <t xml:space="preserve">free ship </t>
    </r>
    <r>
      <rPr>
        <b/>
        <sz val="8"/>
        <rFont val="Tahoma"/>
        <family val="2"/>
      </rPr>
      <t>/ Ocracokes Storm</t>
    </r>
  </si>
  <si>
    <t>Tenjin</t>
  </si>
  <si>
    <t>3 x 25MJ</t>
  </si>
  <si>
    <t>Cutlass</t>
  </si>
  <si>
    <t>Mars ; the Moon ; Saturn</t>
  </si>
  <si>
    <t>Fenrir</t>
  </si>
  <si>
    <t>Nova</t>
  </si>
  <si>
    <r>
      <t xml:space="preserve">Legend's Home </t>
    </r>
    <r>
      <rPr>
        <b/>
        <sz val="8"/>
        <rFont val="Tahoma"/>
        <family val="2"/>
      </rPr>
      <t xml:space="preserve">; Arg, Prime ;  </t>
    </r>
    <r>
      <rPr>
        <b/>
        <sz val="8"/>
        <color indexed="12"/>
        <rFont val="Tahoma"/>
        <family val="2"/>
      </rPr>
      <t xml:space="preserve"> </t>
    </r>
    <r>
      <rPr>
        <b/>
        <sz val="8"/>
        <rFont val="Tahoma"/>
        <family val="2"/>
      </rPr>
      <t xml:space="preserve">Arg. S. M148 ; CloudBase SE </t>
    </r>
  </si>
  <si>
    <t>Nova Raider</t>
  </si>
  <si>
    <t xml:space="preserve"> Omicron Lyrae
</t>
  </si>
  <si>
    <t>Nova Vanguard</t>
  </si>
  <si>
    <r>
      <t xml:space="preserve">Legend's Home </t>
    </r>
    <r>
      <rPr>
        <b/>
        <sz val="8"/>
        <rFont val="MS Sans Serif"/>
        <family val="2"/>
      </rPr>
      <t xml:space="preserve">; Arg, Prime ;  </t>
    </r>
    <r>
      <rPr>
        <b/>
        <sz val="8"/>
        <color indexed="12"/>
        <rFont val="Tahoma"/>
        <family val="2"/>
      </rPr>
      <t xml:space="preserve"> </t>
    </r>
    <r>
      <rPr>
        <b/>
        <sz val="8"/>
        <rFont val="Tahoma"/>
        <family val="2"/>
      </rPr>
      <t xml:space="preserve">Arg. S. M148 ; CloudBase SE </t>
    </r>
  </si>
  <si>
    <t>Nova Sentinel</t>
  </si>
  <si>
    <r>
      <t xml:space="preserve">Legend's Home </t>
    </r>
    <r>
      <rPr>
        <b/>
        <sz val="8"/>
        <rFont val="MS Sans Serif"/>
        <family val="2"/>
      </rPr>
      <t xml:space="preserve">; </t>
    </r>
    <r>
      <rPr>
        <b/>
        <sz val="8"/>
        <rFont val="Tahoma"/>
        <family val="2"/>
      </rPr>
      <t>CloudBase SE  ; Light of Heart</t>
    </r>
  </si>
  <si>
    <r>
      <t xml:space="preserve">Nova  </t>
    </r>
    <r>
      <rPr>
        <b/>
        <sz val="8"/>
        <color indexed="10"/>
        <rFont val="Tahoma"/>
        <family val="2"/>
      </rPr>
      <t>Prototype</t>
    </r>
  </si>
  <si>
    <t>Otas Venti</t>
  </si>
  <si>
    <t>Barracuda</t>
  </si>
  <si>
    <t>2 x 25MJ</t>
  </si>
  <si>
    <r>
      <t>Queen's Retribution</t>
    </r>
    <r>
      <rPr>
        <b/>
        <sz val="8"/>
        <rFont val="Tahoma"/>
        <family val="2"/>
      </rPr>
      <t xml:space="preserve"> ; Ocean of  Fantasy </t>
    </r>
  </si>
  <si>
    <t>Barracuda Raider</t>
  </si>
  <si>
    <t>1 x 25MJ</t>
  </si>
  <si>
    <r>
      <t>Queen's Retribution</t>
    </r>
    <r>
      <rPr>
        <b/>
        <sz val="8"/>
        <rFont val="Tahoma"/>
        <family val="2"/>
      </rPr>
      <t xml:space="preserve"> ; Great Reef  ;  Kingdom End </t>
    </r>
  </si>
  <si>
    <t>Barracuda Vanguard</t>
  </si>
  <si>
    <r>
      <t xml:space="preserve"> </t>
    </r>
    <r>
      <rPr>
        <b/>
        <sz val="8"/>
        <color indexed="12"/>
        <rFont val="Tahoma"/>
        <family val="2"/>
      </rPr>
      <t>Queen's Retribution</t>
    </r>
    <r>
      <rPr>
        <b/>
        <sz val="8"/>
        <rFont val="Tahoma"/>
        <family val="2"/>
      </rPr>
      <t xml:space="preserve"> ; Lucky Planet</t>
    </r>
  </si>
  <si>
    <t>Barracuda Sentinel</t>
  </si>
  <si>
    <r>
      <t xml:space="preserve"> </t>
    </r>
    <r>
      <rPr>
        <b/>
        <sz val="8"/>
        <color indexed="12"/>
        <rFont val="Tahoma"/>
        <family val="2"/>
      </rPr>
      <t>Queen's Retribution</t>
    </r>
    <r>
      <rPr>
        <b/>
        <sz val="8"/>
        <rFont val="Tahoma"/>
        <family val="2"/>
      </rPr>
      <t xml:space="preserve"> ;  Depth's of Silence</t>
    </r>
  </si>
  <si>
    <r>
      <t xml:space="preserve">Barracuda  </t>
    </r>
    <r>
      <rPr>
        <b/>
        <sz val="8"/>
        <color indexed="10"/>
        <rFont val="Tahoma"/>
        <family val="2"/>
      </rPr>
      <t>Enhanced</t>
    </r>
  </si>
  <si>
    <r>
      <t xml:space="preserve">free ship  / </t>
    </r>
    <r>
      <rPr>
        <b/>
        <sz val="8"/>
        <rFont val="Tahoma"/>
        <family val="2"/>
      </rPr>
      <t>Hila'sJoy</t>
    </r>
  </si>
  <si>
    <r>
      <t xml:space="preserve">Barracuda  </t>
    </r>
    <r>
      <rPr>
        <b/>
        <sz val="8"/>
        <color indexed="10"/>
        <rFont val="Tahoma"/>
        <family val="2"/>
      </rPr>
      <t>Prototype</t>
    </r>
  </si>
  <si>
    <t>Perseus</t>
  </si>
  <si>
    <r>
      <t xml:space="preserve">Third Redemption ;Heaven's Assertion </t>
    </r>
    <r>
      <rPr>
        <b/>
        <sz val="8"/>
        <rFont val="Courier New"/>
        <family val="3"/>
      </rPr>
      <t xml:space="preserve">; Par. Prime; Duke's Citadel </t>
    </r>
  </si>
  <si>
    <t>Perseus Raider</t>
  </si>
  <si>
    <r>
      <t>Third Redemption ;Heaven's Assertion</t>
    </r>
    <r>
      <rPr>
        <b/>
        <sz val="8"/>
        <rFont val="Tahoma"/>
        <family val="2"/>
      </rPr>
      <t xml:space="preserve">  ; Trinity Sanctum  </t>
    </r>
  </si>
  <si>
    <t>Perseus Vanguard</t>
  </si>
  <si>
    <r>
      <t>Third Redemption ;Heaven's Assertion</t>
    </r>
    <r>
      <rPr>
        <b/>
        <sz val="8"/>
        <rFont val="Tahoma"/>
        <family val="2"/>
      </rPr>
      <t xml:space="preserve"> ; Cardinal's Domain  </t>
    </r>
  </si>
  <si>
    <t>Perseus Sentinel</t>
  </si>
  <si>
    <r>
      <t>Perseus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Enhanced</t>
    </r>
  </si>
  <si>
    <r>
      <t xml:space="preserve">free ship   / </t>
    </r>
    <r>
      <rPr>
        <b/>
        <sz val="8"/>
        <color indexed="8"/>
        <rFont val="Courier New"/>
        <family val="3"/>
      </rPr>
      <t xml:space="preserve"> Duke's Citadel</t>
    </r>
  </si>
  <si>
    <t>Mamba</t>
  </si>
  <si>
    <r>
      <t xml:space="preserve">Patria. Collusion. </t>
    </r>
    <r>
      <rPr>
        <b/>
        <sz val="8"/>
        <rFont val="Tahoma"/>
        <family val="2"/>
      </rPr>
      <t>; Cho's Defeat ;  Fam. Niy ;</t>
    </r>
    <r>
      <rPr>
        <b/>
        <sz val="8"/>
        <color indexed="12"/>
        <rFont val="Tahoma"/>
        <family val="2"/>
      </rPr>
      <t xml:space="preserve"> Rhonkar's Trial ; Ziarth's Dominion</t>
    </r>
  </si>
  <si>
    <t>Mamba Raider</t>
  </si>
  <si>
    <r>
      <t>Patria. Collusion</t>
    </r>
    <r>
      <rPr>
        <b/>
        <sz val="8"/>
        <rFont val="Tahoma"/>
        <family val="2"/>
      </rPr>
      <t xml:space="preserve"> ; Fam. Rhy ; Family Pride : Rhonk. Might ;</t>
    </r>
    <r>
      <rPr>
        <b/>
        <sz val="8"/>
        <color indexed="12"/>
        <rFont val="Tahoma"/>
        <family val="2"/>
      </rPr>
      <t xml:space="preserve"> Rhonkar's Trial ; Ziarth's Dominion</t>
    </r>
  </si>
  <si>
    <t>Mamba Vanguard</t>
  </si>
  <si>
    <r>
      <t>Patria. Collusion</t>
    </r>
    <r>
      <rPr>
        <b/>
        <sz val="8"/>
        <rFont val="Tahoma"/>
        <family val="2"/>
      </rPr>
      <t xml:space="preserve"> ; Fam. Rhy ; Fam. Tkr ; Rhonk. Might ; </t>
    </r>
    <r>
      <rPr>
        <b/>
        <sz val="8"/>
        <color indexed="12"/>
        <rFont val="Tahoma"/>
        <family val="2"/>
      </rPr>
      <t>Rhonkar's Trial ; Ziarth's Dominion</t>
    </r>
  </si>
  <si>
    <t>Mamba Sentinel</t>
  </si>
  <si>
    <r>
      <t>Mamba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Enhanced</t>
    </r>
  </si>
  <si>
    <t>Falcon</t>
  </si>
  <si>
    <r>
      <t>Ceo's Sprite ;</t>
    </r>
    <r>
      <rPr>
        <b/>
        <sz val="8"/>
        <color indexed="8"/>
        <rFont val="Tahoma"/>
        <family val="2"/>
      </rPr>
      <t xml:space="preserve"> Seizewell ; Grand Exchange</t>
    </r>
  </si>
  <si>
    <t>Falcon Vanguard</t>
  </si>
  <si>
    <r>
      <t>Ceo's Sprite</t>
    </r>
    <r>
      <rPr>
        <b/>
        <sz val="8"/>
        <rFont val="Tahoma"/>
        <family val="2"/>
      </rPr>
      <t xml:space="preserve"> ; Ianamus Zura</t>
    </r>
  </si>
  <si>
    <t>Falcon Sentinel</t>
  </si>
  <si>
    <r>
      <t xml:space="preserve">free ship </t>
    </r>
    <r>
      <rPr>
        <b/>
        <sz val="8"/>
        <rFont val="Tahoma"/>
        <family val="2"/>
      </rPr>
      <t>/ unknown Sector  [16 ; 0]</t>
    </r>
  </si>
  <si>
    <t>Falcon Hauler</t>
  </si>
  <si>
    <r>
      <t>Ceo's Sprite</t>
    </r>
    <r>
      <rPr>
        <b/>
        <sz val="8"/>
        <rFont val="Tahoma"/>
        <family val="2"/>
      </rPr>
      <t xml:space="preserve"> ; PTNI HQ ; Ministry of Finance 
</t>
    </r>
  </si>
  <si>
    <r>
      <t>Falcon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Prototype</t>
    </r>
  </si>
  <si>
    <t>Bomber</t>
  </si>
  <si>
    <t>Susanowa</t>
  </si>
  <si>
    <t>Susanowa Raider</t>
  </si>
  <si>
    <t xml:space="preserve">Susanowa Hauler </t>
  </si>
  <si>
    <r>
      <t>Susanowa</t>
    </r>
    <r>
      <rPr>
        <b/>
        <sz val="8"/>
        <color indexed="8"/>
        <rFont val="Tahoma"/>
        <family val="2"/>
      </rPr>
      <t xml:space="preserve">  </t>
    </r>
    <r>
      <rPr>
        <b/>
        <sz val="8"/>
        <color indexed="10"/>
        <rFont val="Tahoma"/>
        <family val="2"/>
      </rPr>
      <t>Prototype</t>
    </r>
  </si>
  <si>
    <t xml:space="preserve">Thor </t>
  </si>
  <si>
    <t>Spitfyre</t>
  </si>
  <si>
    <t>exp</t>
  </si>
  <si>
    <t>Proto</t>
  </si>
  <si>
    <t>Aldrin</t>
  </si>
  <si>
    <t>Scimitar</t>
  </si>
  <si>
    <t xml:space="preserve">Mars ; the Moon ; Saturn </t>
  </si>
  <si>
    <t>#deca.cefa</t>
  </si>
  <si>
    <t>68.3</t>
  </si>
  <si>
    <t>Buster</t>
  </si>
  <si>
    <t>3 x 5MJ</t>
  </si>
  <si>
    <r>
      <t xml:space="preserve">Arg, Prime ; </t>
    </r>
    <r>
      <rPr>
        <b/>
        <sz val="8"/>
        <color indexed="12"/>
        <rFont val="Tahoma"/>
        <family val="2"/>
      </rPr>
      <t>Legend's Home</t>
    </r>
    <r>
      <rPr>
        <b/>
        <sz val="8"/>
        <rFont val="Tahoma"/>
        <family val="2"/>
      </rPr>
      <t xml:space="preserve"> ; CloudBase SE ;  Arg. S. M148</t>
    </r>
  </si>
  <si>
    <t>Buster Raider</t>
  </si>
  <si>
    <t>2 x 5MJ</t>
  </si>
  <si>
    <t>Omicron Lyrae</t>
  </si>
  <si>
    <t>Buster Vanguard</t>
  </si>
  <si>
    <t>Buster Sentinel</t>
  </si>
  <si>
    <t>4 x 5MJ</t>
  </si>
  <si>
    <r>
      <t>free ship</t>
    </r>
    <r>
      <rPr>
        <b/>
        <sz val="8"/>
        <rFont val="Tahoma"/>
        <family val="2"/>
      </rPr>
      <t xml:space="preserve"> /  the Vault ; Akeela's Beacon</t>
    </r>
  </si>
  <si>
    <t xml:space="preserve"> Elite</t>
  </si>
  <si>
    <t>Arg, Prime ;  Arg. S. M148 ; Light of Heart ; Omicron Lyrae</t>
  </si>
  <si>
    <t>Enhanced</t>
  </si>
  <si>
    <t>Otas Euros</t>
  </si>
  <si>
    <t>Otas Solano</t>
  </si>
  <si>
    <t>Legend's Home  (Otas SY)</t>
  </si>
  <si>
    <t>Mako</t>
  </si>
  <si>
    <t>Lucky Planet ; Grear Reef</t>
  </si>
  <si>
    <t>Mako Raider</t>
  </si>
  <si>
    <t>1 x 5MJ</t>
  </si>
  <si>
    <r>
      <t>free ship</t>
    </r>
    <r>
      <rPr>
        <b/>
        <sz val="8"/>
        <rFont val="Tahoma"/>
        <family val="2"/>
      </rPr>
      <t xml:space="preserve"> / Dephts of Silence</t>
    </r>
  </si>
  <si>
    <t>Mako  Vanguard</t>
  </si>
  <si>
    <t>Kingdom End ; Depth's of Silence</t>
  </si>
  <si>
    <t>Mako Sentinel</t>
  </si>
  <si>
    <r>
      <t>Queen's Retribution</t>
    </r>
    <r>
      <rPr>
        <b/>
        <sz val="8"/>
        <rFont val="Tahoma"/>
        <family val="2"/>
      </rPr>
      <t xml:space="preserve"> ;  Ocean of Fantasy</t>
    </r>
  </si>
  <si>
    <r>
      <t>Mako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Enhanced</t>
    </r>
  </si>
  <si>
    <t>Pike</t>
  </si>
  <si>
    <t xml:space="preserve"> Lucky Planet ;  Dephts of Silence ; Ocean of Fantasy  ; Great Reef  </t>
  </si>
  <si>
    <t>Pericles</t>
  </si>
  <si>
    <t>S</t>
  </si>
  <si>
    <t>Pericles Raider</t>
  </si>
  <si>
    <r>
      <t>Third Redemption ;Heaven's Assertion</t>
    </r>
    <r>
      <rPr>
        <b/>
        <sz val="8"/>
        <rFont val="Tahoma"/>
        <family val="2"/>
      </rPr>
      <t xml:space="preserve"> ;  Par. Prime ;  Duke's Citadel </t>
    </r>
  </si>
  <si>
    <t>Pericles Vanguard</t>
  </si>
  <si>
    <r>
      <t>free ship</t>
    </r>
    <r>
      <rPr>
        <b/>
        <sz val="8"/>
        <rFont val="Tahoma"/>
        <family val="2"/>
      </rPr>
      <t xml:space="preserve"> / unknown sector (by Unholy Descent) </t>
    </r>
  </si>
  <si>
    <t>Pericles Sentinel</t>
  </si>
  <si>
    <r>
      <t>Third Redemption ;Heaven's Assertion</t>
    </r>
    <r>
      <rPr>
        <b/>
        <sz val="8"/>
        <rFont val="Tahoma"/>
        <family val="2"/>
      </rPr>
      <t xml:space="preserve"> ; Cardinal's Domain</t>
    </r>
  </si>
  <si>
    <r>
      <t xml:space="preserve">Pericles </t>
    </r>
    <r>
      <rPr>
        <b/>
        <sz val="8"/>
        <color indexed="10"/>
        <rFont val="Tahoma"/>
        <family val="2"/>
      </rPr>
      <t>Enhanced.</t>
    </r>
  </si>
  <si>
    <r>
      <t>free ship</t>
    </r>
    <r>
      <rPr>
        <b/>
        <sz val="8"/>
        <rFont val="Tahoma"/>
        <family val="2"/>
      </rPr>
      <t xml:space="preserve"> / Savage Spur</t>
    </r>
  </si>
  <si>
    <t>Theseus</t>
  </si>
  <si>
    <t xml:space="preserve">Par. Prime ; Trinity Sanctum  ; Cardinal's Domain  ; Duke's Citadel </t>
  </si>
  <si>
    <t>Scorpion</t>
  </si>
  <si>
    <r>
      <t xml:space="preserve">Patria. Collusion ; Rhonkar's Trial </t>
    </r>
    <r>
      <rPr>
        <b/>
        <sz val="8"/>
        <rFont val="Tahoma"/>
        <family val="2"/>
      </rPr>
      <t xml:space="preserve">; Family Pride ; Fam. Rhy ; Rhonk. Might ;  Fam. Niy </t>
    </r>
  </si>
  <si>
    <t>Scorpion Raider</t>
  </si>
  <si>
    <r>
      <t>free ship</t>
    </r>
    <r>
      <rPr>
        <b/>
        <sz val="8"/>
        <rFont val="Tahoma"/>
        <family val="2"/>
      </rPr>
      <t xml:space="preserve"> / Xenon 101</t>
    </r>
  </si>
  <si>
    <t>Scorpion Vanguard</t>
  </si>
  <si>
    <r>
      <t xml:space="preserve"> Cho's Defeat ; </t>
    </r>
    <r>
      <rPr>
        <b/>
        <sz val="8"/>
        <color indexed="12"/>
        <rFont val="Tahoma"/>
        <family val="2"/>
      </rPr>
      <t xml:space="preserve"> </t>
    </r>
    <r>
      <rPr>
        <b/>
        <sz val="8"/>
        <rFont val="Tahoma"/>
        <family val="2"/>
      </rPr>
      <t>Ziarth's Dominion</t>
    </r>
    <r>
      <rPr>
        <b/>
        <sz val="8"/>
        <color indexed="12"/>
        <rFont val="Tahoma"/>
        <family val="2"/>
      </rPr>
      <t xml:space="preserve">  
</t>
    </r>
  </si>
  <si>
    <t>Scorpion Sentinel</t>
  </si>
  <si>
    <t xml:space="preserve">Fam. Rhy ; Fam. Tkr ; Family Pride ; Rhonk. Might 
</t>
  </si>
  <si>
    <r>
      <t>Scorpion</t>
    </r>
    <r>
      <rPr>
        <b/>
        <sz val="8"/>
        <color indexed="10"/>
        <rFont val="Tahoma"/>
        <family val="2"/>
      </rPr>
      <t xml:space="preserve"> Prototype</t>
    </r>
  </si>
  <si>
    <t>Asp</t>
  </si>
  <si>
    <t xml:space="preserve">Fam. Rhy ; Fam. Tkr; Family Pride ; Rhonk. Might ; Cho's Defeat ;  Fam. Niy </t>
  </si>
  <si>
    <t>Buzzard</t>
  </si>
  <si>
    <r>
      <t>Ceo's Sprite</t>
    </r>
    <r>
      <rPr>
        <b/>
        <sz val="8"/>
        <rFont val="Tahoma"/>
        <family val="2"/>
      </rPr>
      <t xml:space="preserve"> ;  PTNI HQ</t>
    </r>
    <r>
      <rPr>
        <b/>
        <sz val="10"/>
        <rFont val="Courier New"/>
        <family val="3"/>
      </rPr>
      <t xml:space="preserve"> </t>
    </r>
    <r>
      <rPr>
        <sz val="10"/>
        <rFont val="Courier New"/>
        <family val="3"/>
      </rPr>
      <t>;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Ianamus Zura</t>
    </r>
  </si>
  <si>
    <t>Buzzard  Vanguard</t>
  </si>
  <si>
    <r>
      <t>Ceo's Sprite</t>
    </r>
    <r>
      <rPr>
        <b/>
        <sz val="8"/>
        <rFont val="Tahoma"/>
        <family val="2"/>
      </rPr>
      <t xml:space="preserve"> ; Seizewell</t>
    </r>
  </si>
  <si>
    <t>Buzzard Sentinel</t>
  </si>
  <si>
    <t>5 x 5MJ</t>
  </si>
  <si>
    <r>
      <t>Ceo's Sprite</t>
    </r>
    <r>
      <rPr>
        <b/>
        <sz val="8"/>
        <rFont val="Tahoma"/>
        <family val="2"/>
      </rPr>
      <t xml:space="preserve"> ; Grand Exchange</t>
    </r>
  </si>
  <si>
    <t xml:space="preserve">Buzzard  Hauler </t>
  </si>
  <si>
    <r>
      <t>free ship</t>
    </r>
    <r>
      <rPr>
        <b/>
        <sz val="8"/>
        <rFont val="Tahoma"/>
        <family val="2"/>
      </rPr>
      <t xml:space="preserve"> / Tkr's Deprivation</t>
    </r>
  </si>
  <si>
    <t>Kite</t>
  </si>
  <si>
    <t>Kite Vanguard</t>
  </si>
  <si>
    <t>Interceptor</t>
  </si>
  <si>
    <t xml:space="preserve">Buster Hauler </t>
  </si>
  <si>
    <t xml:space="preserve">Buzzard </t>
  </si>
  <si>
    <t>Buzzard Vanguard</t>
  </si>
  <si>
    <t>Elite</t>
  </si>
  <si>
    <r>
      <t>free ship</t>
    </r>
    <r>
      <rPr>
        <b/>
        <sz val="8"/>
        <rFont val="Tahoma"/>
        <family val="2"/>
      </rPr>
      <t xml:space="preserve"> / Gaian Star</t>
    </r>
  </si>
  <si>
    <t>Raijin</t>
  </si>
  <si>
    <t>Raijin Raider</t>
  </si>
  <si>
    <t>Raijin Sentinel</t>
  </si>
  <si>
    <t>Tonbo</t>
  </si>
  <si>
    <t xml:space="preserve">1.1118.795 </t>
  </si>
  <si>
    <t>Mjollnir</t>
  </si>
  <si>
    <t>Sabre</t>
  </si>
  <si>
    <t>#deka.deaf</t>
  </si>
  <si>
    <t>Bug?</t>
  </si>
  <si>
    <t>Arrow</t>
  </si>
  <si>
    <t>2 x 1MJ</t>
  </si>
  <si>
    <t>Discoverer</t>
  </si>
  <si>
    <t>3 x 1MJ</t>
  </si>
  <si>
    <r>
      <t>Arg, Prime ; CloudBase SE ;</t>
    </r>
    <r>
      <rPr>
        <b/>
        <sz val="8"/>
        <color indexed="12"/>
        <rFont val="Tahoma"/>
        <family val="2"/>
      </rPr>
      <t xml:space="preserve"> Legend's Home ; </t>
    </r>
    <r>
      <rPr>
        <b/>
        <sz val="8"/>
        <rFont val="Tahoma"/>
        <family val="2"/>
      </rPr>
      <t xml:space="preserve">Arg. S. M148 </t>
    </r>
  </si>
  <si>
    <t>Discoverer Raider</t>
  </si>
  <si>
    <r>
      <t>CloudBase SE ;</t>
    </r>
    <r>
      <rPr>
        <b/>
        <sz val="8"/>
        <color indexed="12"/>
        <rFont val="Tahoma"/>
        <family val="2"/>
      </rPr>
      <t xml:space="preserve"> Legend's Home ;</t>
    </r>
    <r>
      <rPr>
        <b/>
        <sz val="8"/>
        <rFont val="Tahoma"/>
        <family val="2"/>
      </rPr>
      <t xml:space="preserve"> Light of Heart</t>
    </r>
  </si>
  <si>
    <t>Discoverer Vanguard</t>
  </si>
  <si>
    <t xml:space="preserve"> Omicron Lyrae</t>
  </si>
  <si>
    <t xml:space="preserve">Discoverer Hauler </t>
  </si>
  <si>
    <r>
      <t xml:space="preserve">Discoverer </t>
    </r>
    <r>
      <rPr>
        <b/>
        <sz val="8"/>
        <color indexed="10"/>
        <rFont val="Tahoma"/>
        <family val="2"/>
      </rPr>
      <t>Advanced</t>
    </r>
  </si>
  <si>
    <t>4 x 1MJ</t>
  </si>
  <si>
    <t>Starburst</t>
  </si>
  <si>
    <t>Octopus</t>
  </si>
  <si>
    <r>
      <t xml:space="preserve">Great Reef  ; </t>
    </r>
    <r>
      <rPr>
        <b/>
        <sz val="8"/>
        <color indexed="12"/>
        <rFont val="Tahoma"/>
        <family val="2"/>
      </rPr>
      <t>Queen's Retribution</t>
    </r>
    <r>
      <rPr>
        <b/>
        <sz val="8"/>
        <rFont val="Tahoma"/>
        <family val="2"/>
      </rPr>
      <t xml:space="preserve"> ; Kingdom End </t>
    </r>
  </si>
  <si>
    <t>Octopus  Raider</t>
  </si>
  <si>
    <t>1 x 1MJ</t>
  </si>
  <si>
    <t>Octopus Vanguard</t>
  </si>
  <si>
    <r>
      <t>Queen's Retribution</t>
    </r>
    <r>
      <rPr>
        <b/>
        <sz val="8"/>
        <rFont val="Tahoma"/>
        <family val="2"/>
      </rPr>
      <t xml:space="preserve"> ; Ocean of Fantasy</t>
    </r>
  </si>
  <si>
    <t>Octopus Sentinel</t>
  </si>
  <si>
    <r>
      <t xml:space="preserve"> </t>
    </r>
    <r>
      <rPr>
        <b/>
        <sz val="8"/>
        <color indexed="12"/>
        <rFont val="Tahoma"/>
        <family val="2"/>
      </rPr>
      <t xml:space="preserve">Queen's Retribution ; </t>
    </r>
    <r>
      <rPr>
        <b/>
        <sz val="8"/>
        <rFont val="Tahoma"/>
        <family val="2"/>
      </rPr>
      <t>Depth's of Silence</t>
    </r>
  </si>
  <si>
    <t>Pegasus</t>
  </si>
  <si>
    <r>
      <t>Third Redemption</t>
    </r>
    <r>
      <rPr>
        <b/>
        <sz val="8"/>
        <rFont val="Tahoma"/>
        <family val="2"/>
      </rPr>
      <t xml:space="preserve"> ;</t>
    </r>
    <r>
      <rPr>
        <b/>
        <sz val="8"/>
        <color indexed="12"/>
        <rFont val="Tahoma"/>
        <family val="2"/>
      </rPr>
      <t xml:space="preserve"> Heaven's Assertion</t>
    </r>
    <r>
      <rPr>
        <b/>
        <sz val="8"/>
        <rFont val="Tahoma"/>
        <family val="2"/>
      </rPr>
      <t xml:space="preserve"> ;Cardinal's Domain</t>
    </r>
  </si>
  <si>
    <t>Pegasus  Raider</t>
  </si>
  <si>
    <r>
      <t>Third Redemption</t>
    </r>
    <r>
      <rPr>
        <b/>
        <sz val="8"/>
        <color indexed="8"/>
        <rFont val="Tahoma"/>
        <family val="2"/>
      </rPr>
      <t xml:space="preserve"> ;</t>
    </r>
    <r>
      <rPr>
        <b/>
        <sz val="8"/>
        <color indexed="12"/>
        <rFont val="Tahoma"/>
        <family val="2"/>
      </rPr>
      <t xml:space="preserve"> Heaven's Assertion</t>
    </r>
    <r>
      <rPr>
        <b/>
        <sz val="8"/>
        <rFont val="Tahoma"/>
        <family val="2"/>
      </rPr>
      <t xml:space="preserve"> ;Trinity Sanctum </t>
    </r>
  </si>
  <si>
    <t>Pegasus Vanguard</t>
  </si>
  <si>
    <r>
      <t>Third Redemption</t>
    </r>
    <r>
      <rPr>
        <b/>
        <sz val="8"/>
        <color indexed="8"/>
        <rFont val="Tahoma"/>
        <family val="2"/>
      </rPr>
      <t xml:space="preserve"> ; </t>
    </r>
    <r>
      <rPr>
        <b/>
        <sz val="8"/>
        <color indexed="12"/>
        <rFont val="Tahoma"/>
        <family val="2"/>
      </rPr>
      <t xml:space="preserve"> Heaven's Assertion</t>
    </r>
    <r>
      <rPr>
        <b/>
        <sz val="8"/>
        <rFont val="Tahoma"/>
        <family val="2"/>
      </rPr>
      <t xml:space="preserve"> ; Par. Prime ;  Duke's Citadel</t>
    </r>
  </si>
  <si>
    <t>Pegasus Sentinel</t>
  </si>
  <si>
    <r>
      <t>Third Redemption</t>
    </r>
    <r>
      <rPr>
        <b/>
        <sz val="8"/>
        <color indexed="8"/>
        <rFont val="Tahoma"/>
        <family val="2"/>
      </rPr>
      <t xml:space="preserve"> ;</t>
    </r>
    <r>
      <rPr>
        <b/>
        <sz val="8"/>
        <color indexed="12"/>
        <rFont val="Tahoma"/>
        <family val="2"/>
      </rPr>
      <t xml:space="preserve"> Heaven's Assertion</t>
    </r>
    <r>
      <rPr>
        <b/>
        <sz val="8"/>
        <rFont val="Tahoma"/>
        <family val="2"/>
      </rPr>
      <t xml:space="preserve"> ; Cardinal's Domain</t>
    </r>
  </si>
  <si>
    <t>Jaguar</t>
  </si>
  <si>
    <t>Jaguar  Raider</t>
  </si>
  <si>
    <r>
      <t>Patria. Collusion</t>
    </r>
    <r>
      <rPr>
        <b/>
        <sz val="8"/>
        <rFont val="Tahoma"/>
        <family val="2"/>
      </rPr>
      <t xml:space="preserve"> ; Cho's Defeat ; </t>
    </r>
    <r>
      <rPr>
        <b/>
        <sz val="8"/>
        <color indexed="12"/>
        <rFont val="Tahoma"/>
        <family val="2"/>
      </rPr>
      <t>Rhonkar's Trial ; Ziarth's Dominion</t>
    </r>
  </si>
  <si>
    <t>Jaguar Vanguard</t>
  </si>
  <si>
    <t xml:space="preserve">Jaguar Hauler </t>
  </si>
  <si>
    <r>
      <t>Patria. Collusion. ;</t>
    </r>
    <r>
      <rPr>
        <b/>
        <sz val="8"/>
        <rFont val="Tahoma"/>
        <family val="2"/>
      </rPr>
      <t xml:space="preserve">  Fam. Niy ;</t>
    </r>
    <r>
      <rPr>
        <b/>
        <sz val="8"/>
        <color indexed="12"/>
        <rFont val="Tahoma"/>
        <family val="2"/>
      </rPr>
      <t xml:space="preserve"> Rhonkar's Trial ; Ziarth's Dominion</t>
    </r>
  </si>
  <si>
    <r>
      <t>Enhanced</t>
    </r>
    <r>
      <rPr>
        <b/>
        <sz val="8"/>
        <color indexed="8"/>
        <rFont val="Tahoma"/>
        <family val="2"/>
      </rPr>
      <t xml:space="preserve"> Jaguar</t>
    </r>
  </si>
  <si>
    <t>Kestrel</t>
  </si>
  <si>
    <t xml:space="preserve"> Ianamus Zura ; Grand Exchange ;  Seizewell ; PTNI HQ ; Ministry of Finance</t>
  </si>
  <si>
    <r>
      <t xml:space="preserve">Advanced  </t>
    </r>
    <r>
      <rPr>
        <b/>
        <sz val="8"/>
        <color indexed="12"/>
        <rFont val="Tahoma"/>
        <family val="2"/>
      </rPr>
      <t>Kestrel</t>
    </r>
  </si>
  <si>
    <t>Harrier</t>
  </si>
  <si>
    <r>
      <t xml:space="preserve">Ceo's Sprite </t>
    </r>
    <r>
      <rPr>
        <b/>
        <sz val="8"/>
        <rFont val="Tahoma"/>
        <family val="2"/>
      </rPr>
      <t>; Grand Exchange</t>
    </r>
  </si>
  <si>
    <t>Harrier Vanguard</t>
  </si>
  <si>
    <r>
      <t>Ceo's Sprite</t>
    </r>
    <r>
      <rPr>
        <b/>
        <sz val="8"/>
        <rFont val="Tahoma"/>
        <family val="2"/>
      </rPr>
      <t xml:space="preserve">  ; Ministry of Finance  ; PTNI HQ</t>
    </r>
  </si>
  <si>
    <t>Harrier Sentinel</t>
  </si>
  <si>
    <r>
      <t xml:space="preserve">Free ship </t>
    </r>
    <r>
      <rPr>
        <b/>
        <sz val="8"/>
        <rFont val="Tahoma"/>
        <family val="2"/>
      </rPr>
      <t>/ the Vault</t>
    </r>
  </si>
  <si>
    <t xml:space="preserve">Harrier Hauler </t>
  </si>
  <si>
    <r>
      <t>Ceo's Sprite ;</t>
    </r>
    <r>
      <rPr>
        <b/>
        <sz val="8"/>
        <rFont val="Tahoma"/>
        <family val="2"/>
      </rPr>
      <t xml:space="preserve"> Seizewell </t>
    </r>
  </si>
  <si>
    <t>N</t>
  </si>
  <si>
    <t>Scout</t>
  </si>
  <si>
    <t>Harrier  Raider</t>
  </si>
  <si>
    <t xml:space="preserve">Harrier  Hauler </t>
  </si>
  <si>
    <t>Fujin</t>
  </si>
  <si>
    <t>Fujin  Raider</t>
  </si>
  <si>
    <t>Fujin Sentinel</t>
  </si>
  <si>
    <t>5 x 1MJ</t>
  </si>
  <si>
    <t>Valkirie</t>
  </si>
  <si>
    <r>
      <t>USC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2"/>
        <rFont val="Tahoma"/>
        <family val="2"/>
      </rPr>
      <t>Rapier</t>
    </r>
  </si>
  <si>
    <t>#deca.fade</t>
  </si>
  <si>
    <t>Mammoth</t>
  </si>
  <si>
    <t>Orca</t>
  </si>
  <si>
    <t>Hercules</t>
  </si>
  <si>
    <t>Elephant</t>
  </si>
  <si>
    <t>Albatross</t>
  </si>
  <si>
    <t>Ryu</t>
  </si>
  <si>
    <t>Atmospheric Lifter</t>
  </si>
  <si>
    <r>
      <t xml:space="preserve">Asarja </t>
    </r>
    <r>
      <rPr>
        <b/>
        <sz val="8"/>
        <color indexed="10"/>
        <rFont val="Tahoma"/>
        <family val="2"/>
      </rPr>
      <t>G0</t>
    </r>
  </si>
  <si>
    <t>12 (TS)</t>
  </si>
  <si>
    <t>Magnetar</t>
  </si>
  <si>
    <t>2 x 200MJ</t>
  </si>
  <si>
    <t>Otas Zephyrus</t>
  </si>
  <si>
    <t>3 x 200MJ</t>
  </si>
  <si>
    <t>Pleco</t>
  </si>
  <si>
    <t>1 x 200MJ</t>
  </si>
  <si>
    <t>Helios</t>
  </si>
  <si>
    <t>Boa</t>
  </si>
  <si>
    <t>Pelican</t>
  </si>
  <si>
    <t>Caravel</t>
  </si>
  <si>
    <t xml:space="preserve">Yaki </t>
  </si>
  <si>
    <t>Chokaro</t>
  </si>
  <si>
    <r>
      <t xml:space="preserve">Chokaro  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Enhanced</t>
    </r>
  </si>
  <si>
    <t>I-CI*</t>
  </si>
  <si>
    <t>Mecury</t>
  </si>
  <si>
    <r>
      <t>A. Prime ; Arg.S. M148 ;</t>
    </r>
    <r>
      <rPr>
        <b/>
        <sz val="8"/>
        <color indexed="12"/>
        <rFont val="Tahoma"/>
        <family val="2"/>
      </rPr>
      <t xml:space="preserve"> Legend's Home ; </t>
    </r>
    <r>
      <rPr>
        <b/>
        <sz val="8"/>
        <rFont val="Tahoma"/>
        <family val="2"/>
      </rPr>
      <t xml:space="preserve">CloudBase SE </t>
    </r>
  </si>
  <si>
    <t xml:space="preserve">Mecrury  Hauler </t>
  </si>
  <si>
    <r>
      <t>Legend's Home</t>
    </r>
    <r>
      <rPr>
        <b/>
        <sz val="8"/>
        <rFont val="Tahoma"/>
        <family val="2"/>
      </rPr>
      <t xml:space="preserve"> ; CloudBase SE ; Light of Heart </t>
    </r>
  </si>
  <si>
    <t xml:space="preserve">Mecrury Tanker </t>
  </si>
  <si>
    <t>Merury Tanker XL</t>
  </si>
  <si>
    <r>
      <t>A. Prime ; Arg.S. M148 ;</t>
    </r>
    <r>
      <rPr>
        <b/>
        <sz val="8"/>
        <color indexed="12"/>
        <rFont val="Tahoma"/>
        <family val="2"/>
      </rPr>
      <t xml:space="preserve"> Legend's Home</t>
    </r>
    <r>
      <rPr>
        <b/>
        <sz val="8"/>
        <rFont val="Tahoma"/>
        <family val="2"/>
      </rPr>
      <t xml:space="preserve"> ; CloudBase SE </t>
    </r>
  </si>
  <si>
    <t xml:space="preserve">Mercury  SF </t>
  </si>
  <si>
    <r>
      <t xml:space="preserve">Legend's Home </t>
    </r>
    <r>
      <rPr>
        <b/>
        <sz val="8"/>
        <rFont val="Tahoma"/>
        <family val="2"/>
      </rPr>
      <t xml:space="preserve">; CloudBase SE ; Light of Heart </t>
    </r>
  </si>
  <si>
    <t>Merury  SF XL</t>
  </si>
  <si>
    <r>
      <t xml:space="preserve">Mercury </t>
    </r>
    <r>
      <rPr>
        <b/>
        <sz val="8"/>
        <color indexed="10"/>
        <rFont val="Tahoma"/>
        <family val="2"/>
      </rPr>
      <t>enhanced</t>
    </r>
  </si>
  <si>
    <r>
      <t xml:space="preserve">Mercury </t>
    </r>
    <r>
      <rPr>
        <b/>
        <sz val="8"/>
        <color indexed="10"/>
        <rFont val="Tahoma"/>
        <family val="2"/>
      </rPr>
      <t xml:space="preserve"> Prototype</t>
    </r>
  </si>
  <si>
    <t>Otas Mistral</t>
  </si>
  <si>
    <t>Otas Mistral  SF</t>
  </si>
  <si>
    <t>Dolphin</t>
  </si>
  <si>
    <r>
      <t xml:space="preserve">Great Reef  ; </t>
    </r>
    <r>
      <rPr>
        <b/>
        <sz val="8"/>
        <color indexed="12"/>
        <rFont val="Tahoma"/>
        <family val="2"/>
      </rPr>
      <t>Queen's Retribution</t>
    </r>
    <r>
      <rPr>
        <b/>
        <sz val="8"/>
        <rFont val="Tahoma"/>
        <family val="2"/>
      </rPr>
      <t xml:space="preserve"> </t>
    </r>
  </si>
  <si>
    <t xml:space="preserve">Dolphin Hauler </t>
  </si>
  <si>
    <r>
      <t>Queen's Retribution</t>
    </r>
    <r>
      <rPr>
        <b/>
        <sz val="8"/>
        <rFont val="Tahoma"/>
        <family val="2"/>
      </rPr>
      <t xml:space="preserve"> ; Kingdom End </t>
    </r>
  </si>
  <si>
    <t xml:space="preserve">Dolphin Tanker </t>
  </si>
  <si>
    <t>2x 25MJ</t>
  </si>
  <si>
    <r>
      <t xml:space="preserve"> Queen's Retribution ; </t>
    </r>
    <r>
      <rPr>
        <b/>
        <sz val="8"/>
        <rFont val="Tahoma"/>
        <family val="2"/>
      </rPr>
      <t>Ocean of Fantasy ;</t>
    </r>
  </si>
  <si>
    <t>Dolphin Tanker XL</t>
  </si>
  <si>
    <r>
      <t xml:space="preserve"> Lucky Planet ;  </t>
    </r>
    <r>
      <rPr>
        <b/>
        <sz val="8"/>
        <color indexed="12"/>
        <rFont val="Tahoma"/>
        <family val="2"/>
      </rPr>
      <t xml:space="preserve"> Queen's Retribution </t>
    </r>
  </si>
  <si>
    <t xml:space="preserve">Dolphin  SF </t>
  </si>
  <si>
    <r>
      <t xml:space="preserve">Depths of Silence ;  </t>
    </r>
    <r>
      <rPr>
        <b/>
        <sz val="8"/>
        <color indexed="12"/>
        <rFont val="Tahoma"/>
        <family val="2"/>
      </rPr>
      <t xml:space="preserve">Queen's Retribution </t>
    </r>
  </si>
  <si>
    <t>Dolphin  SF XL</t>
  </si>
  <si>
    <t xml:space="preserve">Kingdom End </t>
  </si>
  <si>
    <r>
      <t xml:space="preserve">Dolphin </t>
    </r>
    <r>
      <rPr>
        <b/>
        <sz val="8"/>
        <color indexed="10"/>
        <rFont val="Tahoma"/>
        <family val="2"/>
      </rPr>
      <t>Advanced</t>
    </r>
  </si>
  <si>
    <t>Demeter</t>
  </si>
  <si>
    <r>
      <t xml:space="preserve"> </t>
    </r>
    <r>
      <rPr>
        <b/>
        <sz val="8"/>
        <color indexed="12"/>
        <rFont val="Tahoma"/>
        <family val="2"/>
      </rPr>
      <t>Third Redemption ; Heaven's Assertion</t>
    </r>
    <r>
      <rPr>
        <b/>
        <sz val="8"/>
        <rFont val="Tahoma"/>
        <family val="2"/>
      </rPr>
      <t xml:space="preserve"> ; Cardinal's Domain  </t>
    </r>
  </si>
  <si>
    <t xml:space="preserve">Demeter Hauler </t>
  </si>
  <si>
    <r>
      <t xml:space="preserve">Third Redemption ; Heaven's Assertion </t>
    </r>
    <r>
      <rPr>
        <b/>
        <sz val="8"/>
        <rFont val="Tahoma"/>
        <family val="2"/>
      </rPr>
      <t>;Trinity Sanctum</t>
    </r>
  </si>
  <si>
    <t>Demeter Tanker</t>
  </si>
  <si>
    <r>
      <t xml:space="preserve"> </t>
    </r>
    <r>
      <rPr>
        <b/>
        <sz val="8"/>
        <color indexed="12"/>
        <rFont val="Tahoma"/>
        <family val="2"/>
      </rPr>
      <t>Third Redemption ; Heaven's Assertion</t>
    </r>
    <r>
      <rPr>
        <b/>
        <sz val="8"/>
        <rFont val="Tahoma"/>
        <family val="2"/>
      </rPr>
      <t xml:space="preserve"> ; Par. Prime ;   Duke's Citadel</t>
    </r>
  </si>
  <si>
    <t>Demeter  Miner</t>
  </si>
  <si>
    <t xml:space="preserve">Demeter SF </t>
  </si>
  <si>
    <r>
      <t xml:space="preserve"> </t>
    </r>
    <r>
      <rPr>
        <b/>
        <sz val="8"/>
        <color indexed="12"/>
        <rFont val="Tahoma"/>
        <family val="2"/>
      </rPr>
      <t>Third Redemption ; Heaven's Assertion</t>
    </r>
    <r>
      <rPr>
        <b/>
        <sz val="8"/>
        <rFont val="Tahoma"/>
        <family val="2"/>
      </rPr>
      <t xml:space="preserve"> ; Cardinal's Domain </t>
    </r>
  </si>
  <si>
    <t>Demeter  SF  XL</t>
  </si>
  <si>
    <r>
      <t xml:space="preserve"> </t>
    </r>
    <r>
      <rPr>
        <b/>
        <sz val="8"/>
        <color indexed="12"/>
        <rFont val="Tahoma"/>
        <family val="2"/>
      </rPr>
      <t>Third Redemption ; Heaven's Assertion</t>
    </r>
    <r>
      <rPr>
        <b/>
        <sz val="8"/>
        <rFont val="Tahoma"/>
        <family val="2"/>
      </rPr>
      <t xml:space="preserve"> ; Trinity Sanctum</t>
    </r>
  </si>
  <si>
    <r>
      <t xml:space="preserve">Demeter </t>
    </r>
    <r>
      <rPr>
        <b/>
        <sz val="8"/>
        <color indexed="10"/>
        <rFont val="Tahoma"/>
        <family val="2"/>
      </rPr>
      <t>Prototype</t>
    </r>
  </si>
  <si>
    <t>Pirate Ship</t>
  </si>
  <si>
    <t>Keine Waffen</t>
  </si>
  <si>
    <t>Caiman</t>
  </si>
  <si>
    <r>
      <t xml:space="preserve">Patria. Collusion </t>
    </r>
    <r>
      <rPr>
        <b/>
        <sz val="8"/>
        <rFont val="MS Sans Serif"/>
        <family val="2"/>
      </rPr>
      <t>; Fam. Rhy ; Family Pride ; Rhonk. Might</t>
    </r>
    <r>
      <rPr>
        <b/>
        <sz val="8"/>
        <color indexed="12"/>
        <rFont val="MS Sans Serif"/>
        <family val="2"/>
      </rPr>
      <t xml:space="preserve"> ; Rhonk. Trial ; Ziarth's Dominion</t>
    </r>
  </si>
  <si>
    <t>Caiman Miner</t>
  </si>
  <si>
    <r>
      <t xml:space="preserve">Patria. Collusion </t>
    </r>
    <r>
      <rPr>
        <b/>
        <sz val="8"/>
        <rFont val="Tahoma"/>
        <family val="2"/>
      </rPr>
      <t xml:space="preserve">; Fam. Rhy ; Family Pride ; Rhonk. Might </t>
    </r>
    <r>
      <rPr>
        <b/>
        <sz val="8"/>
        <color indexed="12"/>
        <rFont val="Tahoma"/>
        <family val="2"/>
      </rPr>
      <t>; Rhonk. Trial ; Ziarth's Dominion</t>
    </r>
  </si>
  <si>
    <t xml:space="preserve">Caiman Hauler </t>
  </si>
  <si>
    <t>Patria. Collusion ; Rhonk. Trial ; Ziarth's Dominion</t>
  </si>
  <si>
    <t xml:space="preserve">Caiman Tanker </t>
  </si>
  <si>
    <r>
      <t>Patria. Collusion</t>
    </r>
    <r>
      <rPr>
        <b/>
        <sz val="8"/>
        <rFont val="Tahoma"/>
        <family val="2"/>
      </rPr>
      <t xml:space="preserve"> ; Fam. Niy ; </t>
    </r>
    <r>
      <rPr>
        <b/>
        <sz val="8"/>
        <color indexed="12"/>
        <rFont val="Tahoma"/>
        <family val="2"/>
      </rPr>
      <t xml:space="preserve"> Rhonk. Trial ; Ziarth's Dominion</t>
    </r>
  </si>
  <si>
    <t>Caiman Tanker XL</t>
  </si>
  <si>
    <r>
      <t xml:space="preserve">Patria. Collusion </t>
    </r>
    <r>
      <rPr>
        <b/>
        <sz val="8"/>
        <rFont val="Tahoma"/>
        <family val="2"/>
      </rPr>
      <t xml:space="preserve">; Cho's Defeat ; </t>
    </r>
    <r>
      <rPr>
        <b/>
        <sz val="8"/>
        <color indexed="12"/>
        <rFont val="Tahoma"/>
        <family val="2"/>
      </rPr>
      <t xml:space="preserve">  Rhonk. Trial ; Ziarth's Dominion</t>
    </r>
  </si>
  <si>
    <t xml:space="preserve">Caiman  SF </t>
  </si>
  <si>
    <r>
      <t xml:space="preserve">Patria. Collusion </t>
    </r>
    <r>
      <rPr>
        <b/>
        <sz val="8"/>
        <rFont val="Tahoma"/>
        <family val="2"/>
      </rPr>
      <t>; Fam. Rhy; Fam. Tkr ;</t>
    </r>
    <r>
      <rPr>
        <b/>
        <sz val="8"/>
        <color indexed="12"/>
        <rFont val="Tahoma"/>
        <family val="2"/>
      </rPr>
      <t xml:space="preserve"> Rhonk. Trial ; Ziarth's Dominion</t>
    </r>
  </si>
  <si>
    <t>Caiman  SF  XL</t>
  </si>
  <si>
    <r>
      <t xml:space="preserve">Patria. Collusion </t>
    </r>
    <r>
      <rPr>
        <b/>
        <sz val="8"/>
        <rFont val="Tahoma"/>
        <family val="2"/>
      </rPr>
      <t xml:space="preserve">; Fam. Niy ; </t>
    </r>
    <r>
      <rPr>
        <b/>
        <sz val="8"/>
        <color indexed="12"/>
        <rFont val="Tahoma"/>
        <family val="2"/>
      </rPr>
      <t xml:space="preserve"> Rhonk. Trial ; Ziarth's Dominion </t>
    </r>
  </si>
  <si>
    <t>Vulture</t>
  </si>
  <si>
    <t xml:space="preserve">Vulture Hauler </t>
  </si>
  <si>
    <r>
      <t>Ceo's Sprite</t>
    </r>
    <r>
      <rPr>
        <b/>
        <sz val="8"/>
        <color indexed="8"/>
        <rFont val="Tahoma"/>
        <family val="2"/>
      </rPr>
      <t xml:space="preserve"> ; Seizewell</t>
    </r>
  </si>
  <si>
    <t>Vulture Miner</t>
  </si>
  <si>
    <r>
      <t xml:space="preserve">Ceo's Sprite </t>
    </r>
    <r>
      <rPr>
        <b/>
        <sz val="8"/>
        <rFont val="Tahoma"/>
        <family val="2"/>
      </rPr>
      <t xml:space="preserve"> ;  Ianamus Zura</t>
    </r>
  </si>
  <si>
    <t>Vulture Tanker</t>
  </si>
  <si>
    <t>Vulture  SF</t>
  </si>
  <si>
    <t>Vulturer SF  XL</t>
  </si>
  <si>
    <r>
      <t xml:space="preserve">Ceo's Sprite  </t>
    </r>
    <r>
      <rPr>
        <b/>
        <sz val="8"/>
        <rFont val="Tahoma"/>
        <family val="2"/>
      </rPr>
      <t>; Ministry of Finance</t>
    </r>
  </si>
  <si>
    <r>
      <t xml:space="preserve">Vulture </t>
    </r>
    <r>
      <rPr>
        <b/>
        <sz val="8"/>
        <color indexed="10"/>
        <rFont val="Tahoma"/>
        <family val="2"/>
      </rPr>
      <t>Prototype</t>
    </r>
  </si>
  <si>
    <r>
      <t>USC</t>
    </r>
    <r>
      <rPr>
        <b/>
        <sz val="8"/>
        <color indexed="12"/>
        <rFont val="Tahoma"/>
        <family val="2"/>
      </rPr>
      <t xml:space="preserve"> Baldric</t>
    </r>
  </si>
  <si>
    <r>
      <t>USC</t>
    </r>
    <r>
      <rPr>
        <b/>
        <sz val="8"/>
        <color indexed="12"/>
        <rFont val="Tahoma"/>
        <family val="2"/>
      </rPr>
      <t xml:space="preserve"> Baldric Miner</t>
    </r>
  </si>
  <si>
    <t>Terran unknown sector 1</t>
  </si>
  <si>
    <t>SF = Superfreighter</t>
  </si>
  <si>
    <t>I-CI = v * (Ca – mBE) / 1000 = individual Cargo index</t>
  </si>
  <si>
    <t>more -&gt; better – Is a help for  Merchant fleets</t>
  </si>
  <si>
    <t>v = Speed  m/s</t>
  </si>
  <si>
    <t>ca = Cargo</t>
  </si>
  <si>
    <t>MBE = Max. Base Eqiupment (best Shield + max. Weapon</t>
  </si>
  <si>
    <t>Express</t>
  </si>
  <si>
    <t xml:space="preserve">Express Hauler </t>
  </si>
  <si>
    <r>
      <t>Express</t>
    </r>
    <r>
      <rPr>
        <b/>
        <sz val="8"/>
        <color indexed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Advanced</t>
    </r>
  </si>
  <si>
    <t>Manta</t>
  </si>
  <si>
    <t xml:space="preserve">Manta  Hauler </t>
  </si>
  <si>
    <t>Angel</t>
  </si>
  <si>
    <t>Hermes</t>
  </si>
  <si>
    <t xml:space="preserve">Hermes Hauler </t>
  </si>
  <si>
    <t>Iguana</t>
  </si>
  <si>
    <t>Iguana  Vanguard</t>
  </si>
  <si>
    <t>Toucan</t>
  </si>
  <si>
    <t xml:space="preserve">Toucan Hauler </t>
  </si>
  <si>
    <r>
      <t>Toucan</t>
    </r>
    <r>
      <rPr>
        <b/>
        <sz val="8"/>
        <rFont val="Tahoma"/>
        <family val="2"/>
      </rPr>
      <t xml:space="preserve"> </t>
    </r>
    <r>
      <rPr>
        <b/>
        <sz val="8"/>
        <color indexed="10"/>
        <rFont val="Tahoma"/>
        <family val="2"/>
      </rPr>
      <t>Prototype</t>
    </r>
  </si>
  <si>
    <t>USC Scabbard</t>
  </si>
  <si>
    <r>
      <t xml:space="preserve">OP – </t>
    </r>
    <r>
      <rPr>
        <b/>
        <sz val="8"/>
        <color indexed="10"/>
        <rFont val="Tahoma"/>
        <family val="2"/>
      </rPr>
      <t>small</t>
    </r>
  </si>
  <si>
    <t>1 x 1GJ</t>
  </si>
  <si>
    <r>
      <t>OP –</t>
    </r>
    <r>
      <rPr>
        <b/>
        <sz val="8"/>
        <color indexed="53"/>
        <rFont val="Tahoma"/>
        <family val="2"/>
      </rPr>
      <t xml:space="preserve"> medium</t>
    </r>
  </si>
  <si>
    <r>
      <t>OP –</t>
    </r>
    <r>
      <rPr>
        <b/>
        <sz val="8"/>
        <color indexed="10"/>
        <rFont val="Tahoma"/>
        <family val="2"/>
      </rPr>
      <t xml:space="preserve"> Large</t>
    </r>
  </si>
  <si>
    <t>Lifetime</t>
  </si>
  <si>
    <t>Fighter Drone</t>
  </si>
  <si>
    <t>Fighter Drone MkII</t>
  </si>
  <si>
    <t>Freigth Drone</t>
  </si>
  <si>
    <t>1x1MJ</t>
  </si>
  <si>
    <t>Message Drone</t>
  </si>
  <si>
    <t>n. buyable</t>
  </si>
  <si>
    <t>Keris</t>
  </si>
  <si>
    <t>Table edit by Phanter phan</t>
  </si>
  <si>
    <t>Short Form</t>
  </si>
  <si>
    <t>Stand. Price</t>
  </si>
  <si>
    <t>Range</t>
  </si>
  <si>
    <t>Speed</t>
  </si>
  <si>
    <t>Energy Consum.</t>
  </si>
  <si>
    <t>Shield Damage</t>
  </si>
  <si>
    <t>Hull Damage</t>
  </si>
  <si>
    <t>Damage over Time</t>
  </si>
  <si>
    <t>Firing Speed</t>
  </si>
  <si>
    <t>Energy Use</t>
  </si>
  <si>
    <t xml:space="preserve">Effect Time </t>
  </si>
  <si>
    <t>Shield Damage/ Energy Use</t>
  </si>
  <si>
    <t>Hull Damage/ Energy Use</t>
  </si>
  <si>
    <t>Hints</t>
  </si>
  <si>
    <t>normaly Launch time</t>
  </si>
  <si>
    <t>Charged Weapons</t>
  </si>
  <si>
    <t>Drain target W.energy</t>
  </si>
  <si>
    <t>Reduce target speed</t>
  </si>
  <si>
    <t>Credits</t>
  </si>
  <si>
    <t>Vol.</t>
  </si>
  <si>
    <t>Typ</t>
  </si>
  <si>
    <t>km</t>
  </si>
  <si>
    <t>m/s</t>
  </si>
  <si>
    <t>kJ/Hit</t>
  </si>
  <si>
    <t>kJ/hit</t>
  </si>
  <si>
    <t>sec.</t>
  </si>
  <si>
    <t>1/min</t>
  </si>
  <si>
    <t>kJ/s</t>
  </si>
  <si>
    <t>sec</t>
  </si>
  <si>
    <t>Ratio &lt; better</t>
  </si>
  <si>
    <t>Ratio&lt; better</t>
  </si>
  <si>
    <t>s</t>
  </si>
  <si>
    <t>Launch time</t>
  </si>
  <si>
    <t>E. Amplifer</t>
  </si>
  <si>
    <t>size Amplif.</t>
  </si>
  <si>
    <t>kJ /hit</t>
  </si>
  <si>
    <t>%</t>
  </si>
  <si>
    <t>Time</t>
  </si>
  <si>
    <t>Beam</t>
  </si>
  <si>
    <t>Particle Weapon</t>
  </si>
  <si>
    <t>Changes  Flight Characteristics</t>
  </si>
  <si>
    <t>Charged Weapon</t>
  </si>
  <si>
    <t xml:space="preserve">Ion Disruptor </t>
  </si>
  <si>
    <t>Flash Beam</t>
  </si>
  <si>
    <t>Slowdown</t>
  </si>
  <si>
    <t>Ion Cannon</t>
  </si>
  <si>
    <t>Charged Weapon; System Damages</t>
  </si>
  <si>
    <t>4 s</t>
  </si>
  <si>
    <t>Area Weapon</t>
  </si>
  <si>
    <t>Energy Bolt Cannon Ammo</t>
  </si>
  <si>
    <t>FAA</t>
  </si>
  <si>
    <t>Gauss Cannon Ammunition</t>
  </si>
  <si>
    <t xml:space="preserve">Charged Weapon  </t>
  </si>
  <si>
    <t>Ignore Shields, Mass Driver Ammo</t>
  </si>
  <si>
    <t>A-KYE</t>
  </si>
  <si>
    <t>B-KYE</t>
  </si>
  <si>
    <t>G-KYE</t>
  </si>
  <si>
    <t>EMPC</t>
  </si>
  <si>
    <t>E-EMPC</t>
  </si>
  <si>
    <t>Fusion Beam Cannon</t>
  </si>
  <si>
    <t>M/AM L</t>
  </si>
  <si>
    <t>Matter/Antimatter Warhead Ammo</t>
  </si>
  <si>
    <t>Prototype Matter/Antimatter-Launcher</t>
  </si>
  <si>
    <t>Pr. M/MA L</t>
  </si>
  <si>
    <t>Pr. SSC</t>
  </si>
  <si>
    <t>Tri Beam Cannon</t>
  </si>
  <si>
    <t>Spare Laser</t>
  </si>
  <si>
    <t>Other</t>
  </si>
  <si>
    <t>Repair Laser</t>
  </si>
  <si>
    <t>RL</t>
  </si>
  <si>
    <t>Beam, Repair, Ignore Shields</t>
  </si>
  <si>
    <t>Mobile Drilling System</t>
  </si>
  <si>
    <t>MBS</t>
  </si>
  <si>
    <t>Tractor Beam</t>
  </si>
  <si>
    <t>Bigger is better</t>
  </si>
  <si>
    <t>Speed-up.*</t>
  </si>
  <si>
    <t>Damage</t>
  </si>
  <si>
    <t>Explosion Radius</t>
  </si>
  <si>
    <t>Effect Time</t>
  </si>
  <si>
    <t>Specifics</t>
  </si>
  <si>
    <t>Type</t>
  </si>
  <si>
    <t>m/s²</t>
  </si>
  <si>
    <t>kJ</t>
  </si>
  <si>
    <t>m</t>
  </si>
  <si>
    <t>Proximity Fuse</t>
  </si>
  <si>
    <t xml:space="preserve"> Disruptor</t>
  </si>
  <si>
    <t xml:space="preserve"> Rapier </t>
  </si>
  <si>
    <t>Free Speed Dialing</t>
  </si>
  <si>
    <t>Free Speed Dialing; Dump</t>
  </si>
  <si>
    <t xml:space="preserve"> Banshee </t>
  </si>
  <si>
    <t>Image seeking</t>
  </si>
  <si>
    <t>Free Speed Dialing; Dump; Proximity Fuse</t>
  </si>
  <si>
    <t>Heat seeking</t>
  </si>
  <si>
    <t xml:space="preserve"> Hurricane</t>
  </si>
  <si>
    <t>Free Speed Dialing; Swarm</t>
  </si>
  <si>
    <t xml:space="preserve"> Typhoon</t>
  </si>
  <si>
    <t>Swarm</t>
  </si>
  <si>
    <t xml:space="preserve"> Wasp</t>
  </si>
  <si>
    <t xml:space="preserve"> Poltergeist</t>
  </si>
  <si>
    <t xml:space="preserve"> Ghoul</t>
  </si>
  <si>
    <t xml:space="preserve"> Dragonfly</t>
  </si>
  <si>
    <t xml:space="preserve"> Tornado</t>
  </si>
  <si>
    <t xml:space="preserve"> Aurora</t>
  </si>
  <si>
    <t>Proximity Fuse; Manual Detonation</t>
  </si>
  <si>
    <t xml:space="preserve"> Beluga</t>
  </si>
  <si>
    <t>Firestorm</t>
  </si>
  <si>
    <t>Free, Manual Detonation</t>
  </si>
  <si>
    <t xml:space="preserve"> Hammerhead</t>
  </si>
  <si>
    <t xml:space="preserve"> Tomahawk Heavy Missile</t>
  </si>
  <si>
    <t>Heat Seeking; Proximity Fuse</t>
  </si>
  <si>
    <t xml:space="preserve"> Phantom Missile</t>
  </si>
  <si>
    <t xml:space="preserve"> Wraith Missile</t>
  </si>
  <si>
    <t>Heat Seeking; Proximity Fuse; Firestorm</t>
  </si>
  <si>
    <t xml:space="preserve"> Sting</t>
  </si>
  <si>
    <t>* these stats are from the XTM table, they can be correct but it is not sure</t>
  </si>
  <si>
    <t>Kha´ak Missiles (Radius Damage)</t>
  </si>
  <si>
    <t>required Space</t>
  </si>
  <si>
    <t>Power</t>
  </si>
  <si>
    <t>Charge</t>
  </si>
  <si>
    <t>Time until 100%</t>
  </si>
  <si>
    <t>MJ</t>
  </si>
  <si>
    <t>kW</t>
  </si>
  <si>
    <t>min:sec</t>
  </si>
  <si>
    <t xml:space="preserve">       1 MJ</t>
  </si>
  <si>
    <t xml:space="preserve">       5 MJ</t>
  </si>
  <si>
    <t xml:space="preserve">     25 MJ</t>
  </si>
  <si>
    <t xml:space="preserve">  200 MJ</t>
  </si>
  <si>
    <t xml:space="preserve">       1 GJ</t>
  </si>
  <si>
    <t xml:space="preserve">       2 GJ</t>
  </si>
</sst>
</file>

<file path=xl/styles.xml><?xml version="1.0" encoding="utf-8"?>
<styleSheet xmlns="http://schemas.openxmlformats.org/spreadsheetml/2006/main">
  <numFmts count="12">
    <numFmt numFmtId="164" formatCode="GENERAL"/>
    <numFmt numFmtId="165" formatCode="@"/>
    <numFmt numFmtId="166" formatCode="#,##0\ ;[RED]\-#,##0\ "/>
    <numFmt numFmtId="167" formatCode="#,##0"/>
    <numFmt numFmtId="168" formatCode="0.0"/>
    <numFmt numFmtId="169" formatCode="0"/>
    <numFmt numFmtId="170" formatCode="#,##0.00"/>
    <numFmt numFmtId="171" formatCode="0.00"/>
    <numFmt numFmtId="172" formatCode="#,##0.0"/>
    <numFmt numFmtId="173" formatCode="0.000"/>
    <numFmt numFmtId="174" formatCode="HH:MM:SS"/>
    <numFmt numFmtId="175" formatCode="MM:SS"/>
  </numFmts>
  <fonts count="8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i/>
      <sz val="11"/>
      <color indexed="59"/>
      <name val="Calibri"/>
      <family val="2"/>
    </font>
    <font>
      <sz val="11"/>
      <color indexed="21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b/>
      <sz val="18"/>
      <color indexed="62"/>
      <name val="Cambria"/>
      <family val="2"/>
    </font>
    <font>
      <b/>
      <sz val="18"/>
      <color indexed="39"/>
      <name val="Cambria"/>
      <family val="2"/>
    </font>
    <font>
      <sz val="11"/>
      <color indexed="10"/>
      <name val="Calibri"/>
      <family val="2"/>
    </font>
    <font>
      <b/>
      <sz val="10"/>
      <name val="MS Sans Serif"/>
      <family val="2"/>
    </font>
    <font>
      <b/>
      <u val="single"/>
      <sz val="11"/>
      <color indexed="10"/>
      <name val="Calibri"/>
      <family val="2"/>
    </font>
    <font>
      <sz val="10"/>
      <color indexed="10"/>
      <name val="MS Sans Serif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b/>
      <sz val="11"/>
      <color indexed="30"/>
      <name val="Calibri"/>
      <family val="2"/>
    </font>
    <font>
      <sz val="8"/>
      <color indexed="10"/>
      <name val="Calibri"/>
      <family val="2"/>
    </font>
    <font>
      <sz val="9"/>
      <name val="MS Sans Serif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name val="Arial"/>
      <family val="2"/>
    </font>
    <font>
      <b/>
      <sz val="11"/>
      <name val="Tahoma"/>
      <family val="2"/>
    </font>
    <font>
      <sz val="10"/>
      <color indexed="18"/>
      <name val="Tahoma"/>
      <family val="2"/>
    </font>
    <font>
      <sz val="10"/>
      <color indexed="9"/>
      <name val="Tahoma"/>
      <family val="2"/>
    </font>
    <font>
      <sz val="8"/>
      <color indexed="9"/>
      <name val="Tahoma"/>
      <family val="2"/>
    </font>
    <font>
      <sz val="10"/>
      <color indexed="9"/>
      <name val="MS Sans Serif"/>
      <family val="2"/>
    </font>
    <font>
      <sz val="8"/>
      <color indexed="9"/>
      <name val="MS Sans Serif"/>
      <family val="2"/>
    </font>
    <font>
      <b/>
      <sz val="8"/>
      <color indexed="9"/>
      <name val="Tahoma"/>
      <family val="2"/>
    </font>
    <font>
      <b/>
      <sz val="8"/>
      <color indexed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8"/>
      <color indexed="37"/>
      <name val="Tahoma"/>
      <family val="2"/>
    </font>
    <font>
      <b/>
      <sz val="8"/>
      <color indexed="12"/>
      <name val="Tahoma"/>
      <family val="2"/>
    </font>
    <font>
      <b/>
      <sz val="8"/>
      <color indexed="57"/>
      <name val="Tahoma"/>
      <family val="2"/>
    </font>
    <font>
      <b/>
      <sz val="8"/>
      <color indexed="51"/>
      <name val="Tahoma"/>
      <family val="2"/>
    </font>
    <font>
      <b/>
      <sz val="8"/>
      <color indexed="50"/>
      <name val="Tahoma"/>
      <family val="2"/>
    </font>
    <font>
      <b/>
      <sz val="8"/>
      <color indexed="39"/>
      <name val="Tahoma"/>
      <family val="2"/>
    </font>
    <font>
      <b/>
      <sz val="8"/>
      <color indexed="10"/>
      <name val="Tahoma"/>
      <family val="2"/>
    </font>
    <font>
      <b/>
      <sz val="8"/>
      <color indexed="29"/>
      <name val="Tahoma"/>
      <family val="2"/>
    </font>
    <font>
      <b/>
      <sz val="8"/>
      <color indexed="32"/>
      <name val="Tahoma"/>
      <family val="2"/>
    </font>
    <font>
      <b/>
      <sz val="8"/>
      <color indexed="23"/>
      <name val="Tahoma"/>
      <family val="2"/>
    </font>
    <font>
      <b/>
      <sz val="8"/>
      <color indexed="14"/>
      <name val="Tahoma"/>
      <family val="2"/>
    </font>
    <font>
      <b/>
      <sz val="8"/>
      <color indexed="11"/>
      <name val="Tahoma"/>
      <family val="2"/>
    </font>
    <font>
      <b/>
      <sz val="8"/>
      <color indexed="62"/>
      <name val="Tahoma"/>
      <family val="2"/>
    </font>
    <font>
      <sz val="10"/>
      <name val="Tahoma"/>
      <family val="2"/>
    </font>
    <font>
      <b/>
      <sz val="10"/>
      <color indexed="8"/>
      <name val="Arial"/>
      <family val="2"/>
    </font>
    <font>
      <sz val="6"/>
      <name val="Tahoma"/>
      <family val="2"/>
    </font>
    <font>
      <b/>
      <sz val="8"/>
      <color indexed="55"/>
      <name val="Tahoma"/>
      <family val="2"/>
    </font>
    <font>
      <b/>
      <sz val="8"/>
      <color indexed="60"/>
      <name val="Tahoma"/>
      <family val="2"/>
    </font>
    <font>
      <b/>
      <sz val="8"/>
      <color indexed="53"/>
      <name val="Tahoma"/>
      <family val="2"/>
    </font>
    <font>
      <b/>
      <sz val="8"/>
      <color indexed="46"/>
      <name val="Tahoma"/>
      <family val="2"/>
    </font>
    <font>
      <b/>
      <sz val="8"/>
      <color indexed="21"/>
      <name val="Tahoma"/>
      <family val="2"/>
    </font>
    <font>
      <b/>
      <sz val="8"/>
      <color indexed="63"/>
      <name val="Tahoma"/>
      <family val="2"/>
    </font>
    <font>
      <b/>
      <sz val="8"/>
      <color indexed="25"/>
      <name val="Tahoma"/>
      <family val="2"/>
    </font>
    <font>
      <b/>
      <sz val="8"/>
      <color indexed="17"/>
      <name val="Tahoma"/>
      <family val="2"/>
    </font>
    <font>
      <b/>
      <sz val="8"/>
      <color indexed="12"/>
      <name val="MS Sans Serif"/>
      <family val="2"/>
    </font>
    <font>
      <b/>
      <sz val="8"/>
      <name val="MS Sans Serif"/>
      <family val="2"/>
    </font>
    <font>
      <b/>
      <sz val="8"/>
      <color indexed="12"/>
      <name val="Courier New"/>
      <family val="3"/>
    </font>
    <font>
      <b/>
      <sz val="8"/>
      <name val="Courier New"/>
      <family val="3"/>
    </font>
    <font>
      <b/>
      <sz val="8"/>
      <color indexed="8"/>
      <name val="Courier New"/>
      <family val="3"/>
    </font>
    <font>
      <b/>
      <sz val="8"/>
      <color indexed="8"/>
      <name val="Arial"/>
      <family val="2"/>
    </font>
    <font>
      <b/>
      <sz val="10"/>
      <name val="Courier New"/>
      <family val="3"/>
    </font>
    <font>
      <sz val="10"/>
      <name val="Courier New"/>
      <family val="3"/>
    </font>
    <font>
      <sz val="10"/>
      <color indexed="31"/>
      <name val="MS Sans Serif"/>
      <family val="2"/>
    </font>
    <font>
      <b/>
      <sz val="8"/>
      <color indexed="30"/>
      <name val="Tahoma"/>
      <family val="2"/>
    </font>
    <font>
      <b/>
      <sz val="10"/>
      <color indexed="37"/>
      <name val="Arial"/>
      <family val="2"/>
    </font>
    <font>
      <sz val="6"/>
      <name val="MS Sans Serif"/>
      <family val="2"/>
    </font>
    <font>
      <b/>
      <sz val="9"/>
      <name val="Tahoma"/>
      <family val="2"/>
    </font>
    <font>
      <b/>
      <sz val="9"/>
      <color indexed="9"/>
      <name val="Tahoma"/>
      <family val="2"/>
    </font>
    <font>
      <b/>
      <sz val="8"/>
      <color indexed="59"/>
      <name val="Tahoma"/>
      <family val="2"/>
    </font>
    <font>
      <b/>
      <sz val="9"/>
      <color indexed="8"/>
      <name val="Tahoma"/>
      <family val="2"/>
    </font>
    <font>
      <sz val="10"/>
      <color indexed="60"/>
      <name val="MS Sans Serif"/>
      <family val="2"/>
    </font>
    <font>
      <sz val="10"/>
      <color indexed="32"/>
      <name val="MS Sans Serif"/>
      <family val="2"/>
    </font>
    <font>
      <sz val="10"/>
      <color indexed="63"/>
      <name val="MS Sans Serif"/>
      <family val="2"/>
    </font>
    <font>
      <sz val="10"/>
      <color indexed="63"/>
      <name val="Arial"/>
      <family val="2"/>
    </font>
    <font>
      <sz val="9"/>
      <name val="Tahoma"/>
      <family val="2"/>
    </font>
    <font>
      <sz val="10"/>
      <color indexed="60"/>
      <name val="Arial"/>
      <family val="2"/>
    </font>
    <font>
      <sz val="10"/>
      <color indexed="32"/>
      <name val="Arial"/>
      <family val="2"/>
    </font>
  </fonts>
  <fills count="62">
    <fill>
      <patternFill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9"/>
        <bgColor indexed="64"/>
      </patternFill>
    </fill>
    <fill>
      <patternFill patternType="darkGray">
        <fgColor indexed="27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darkGray">
        <fgColor indexed="10"/>
        <bgColor indexed="60"/>
      </patternFill>
    </fill>
    <fill>
      <patternFill patternType="solid">
        <fgColor indexed="3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mediumGray">
        <fgColor indexed="23"/>
        <bgColor indexed="54"/>
      </patternFill>
    </fill>
    <fill>
      <patternFill patternType="solid">
        <fgColor indexed="5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13"/>
        <bgColor indexed="64"/>
      </patternFill>
    </fill>
    <fill>
      <patternFill patternType="darkGray">
        <fgColor indexed="61"/>
        <bgColor indexed="48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4"/>
        <bgColor indexed="64"/>
      </patternFill>
    </fill>
    <fill>
      <patternFill patternType="mediumGray">
        <fgColor indexed="63"/>
        <bgColor indexed="59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  <fill>
      <patternFill patternType="darkGray">
        <fgColor indexed="30"/>
        <bgColor indexed="40"/>
      </patternFill>
    </fill>
    <fill>
      <patternFill patternType="solid">
        <fgColor indexed="57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1"/>
        <bgColor indexed="64"/>
      </patternFill>
    </fill>
    <fill>
      <patternFill patternType="darkGray">
        <fgColor indexed="11"/>
        <bgColor indexed="38"/>
      </patternFill>
    </fill>
    <fill>
      <patternFill patternType="solid">
        <fgColor indexed="5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16"/>
        <bgColor indexed="37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</fills>
  <borders count="118">
    <border>
      <left/>
      <right/>
      <top/>
      <bottom/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double">
        <color indexed="62"/>
      </left>
      <right style="double">
        <color indexed="62"/>
      </right>
      <top style="double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36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36"/>
      </left>
      <right style="thin">
        <color indexed="36"/>
      </right>
      <top style="thin">
        <color indexed="36"/>
      </top>
      <bottom style="thin">
        <color indexed="36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 style="hair">
        <color indexed="9"/>
      </left>
      <right style="hair">
        <color indexed="9"/>
      </right>
      <top>
        <color indexed="63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9"/>
      </bottom>
    </border>
    <border>
      <left style="hair">
        <color indexed="8"/>
      </left>
      <right style="hair">
        <color indexed="8"/>
      </right>
      <top style="hair">
        <color indexed="9"/>
      </top>
      <bottom style="hair">
        <color indexed="9"/>
      </bottom>
    </border>
    <border>
      <left style="hair">
        <color indexed="8"/>
      </left>
      <right style="hair">
        <color indexed="8"/>
      </right>
      <top style="hair">
        <color indexed="9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88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3" borderId="0" applyNumberFormat="0" applyBorder="0" applyAlignment="0" applyProtection="0"/>
    <xf numFmtId="164" fontId="2" fillId="9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2" fillId="2" borderId="0" applyNumberFormat="0" applyBorder="0" applyAlignment="0" applyProtection="0"/>
    <xf numFmtId="164" fontId="2" fillId="2" borderId="0" applyNumberFormat="0" applyBorder="0" applyAlignment="0" applyProtection="0"/>
    <xf numFmtId="164" fontId="3" fillId="8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3" fillId="5" borderId="0" applyNumberFormat="0" applyBorder="0" applyAlignment="0" applyProtection="0"/>
    <xf numFmtId="164" fontId="3" fillId="5" borderId="0" applyNumberFormat="0" applyBorder="0" applyAlignment="0" applyProtection="0"/>
    <xf numFmtId="164" fontId="2" fillId="17" borderId="0" applyNumberFormat="0" applyBorder="0" applyAlignment="0" applyProtection="0"/>
    <xf numFmtId="164" fontId="2" fillId="4" borderId="0" applyNumberFormat="0" applyBorder="0" applyAlignment="0" applyProtection="0"/>
    <xf numFmtId="164" fontId="3" fillId="18" borderId="0" applyNumberFormat="0" applyBorder="0" applyAlignment="0" applyProtection="0"/>
    <xf numFmtId="164" fontId="3" fillId="15" borderId="0" applyNumberFormat="0" applyBorder="0" applyAlignment="0" applyProtection="0"/>
    <xf numFmtId="164" fontId="2" fillId="2" borderId="0" applyNumberFormat="0" applyBorder="0" applyAlignment="0" applyProtection="0"/>
    <xf numFmtId="164" fontId="2" fillId="18" borderId="0" applyNumberFormat="0" applyBorder="0" applyAlignment="0" applyProtection="0"/>
    <xf numFmtId="164" fontId="3" fillId="18" borderId="0" applyNumberFormat="0" applyBorder="0" applyAlignment="0" applyProtection="0"/>
    <xf numFmtId="164" fontId="3" fillId="15" borderId="0" applyNumberFormat="0" applyBorder="0" applyAlignment="0" applyProtection="0"/>
    <xf numFmtId="164" fontId="3" fillId="13" borderId="0" applyNumberFormat="0" applyBorder="0" applyAlignment="0" applyProtection="0"/>
    <xf numFmtId="164" fontId="2" fillId="6" borderId="0" applyNumberFormat="0" applyBorder="0" applyAlignment="0" applyProtection="0"/>
    <xf numFmtId="164" fontId="2" fillId="2" borderId="0" applyNumberFormat="0" applyBorder="0" applyAlignment="0" applyProtection="0"/>
    <xf numFmtId="164" fontId="3" fillId="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2" fillId="17" borderId="0" applyNumberFormat="0" applyBorder="0" applyAlignment="0" applyProtection="0"/>
    <xf numFmtId="164" fontId="2" fillId="7" borderId="0" applyNumberFormat="0" applyBorder="0" applyAlignment="0" applyProtection="0"/>
    <xf numFmtId="164" fontId="3" fillId="7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0" applyNumberFormat="0" applyBorder="0" applyAlignment="0" applyProtection="0"/>
    <xf numFmtId="164" fontId="5" fillId="19" borderId="1" applyNumberFormat="0" applyAlignment="0" applyProtection="0"/>
    <xf numFmtId="164" fontId="6" fillId="5" borderId="2" applyNumberFormat="0" applyAlignment="0" applyProtection="0"/>
    <xf numFmtId="164" fontId="7" fillId="20" borderId="0" applyNumberFormat="0" applyBorder="0" applyAlignment="0" applyProtection="0"/>
    <xf numFmtId="164" fontId="7" fillId="3" borderId="0" applyNumberFormat="0" applyBorder="0" applyAlignment="0" applyProtection="0"/>
    <xf numFmtId="164" fontId="7" fillId="18" borderId="0" applyNumberFormat="0" applyBorder="0" applyAlignment="0" applyProtection="0"/>
    <xf numFmtId="164" fontId="8" fillId="0" borderId="0" applyNumberFormat="0" applyFill="0" applyBorder="0" applyAlignment="0" applyProtection="0"/>
    <xf numFmtId="164" fontId="9" fillId="4" borderId="0" applyNumberFormat="0" applyBorder="0" applyAlignment="0" applyProtection="0"/>
    <xf numFmtId="164" fontId="10" fillId="0" borderId="3" applyNumberFormat="0" applyFill="0" applyAlignment="0" applyProtection="0"/>
    <xf numFmtId="164" fontId="11" fillId="0" borderId="4" applyNumberFormat="0" applyFill="0" applyAlignment="0" applyProtection="0"/>
    <xf numFmtId="164" fontId="12" fillId="0" borderId="5" applyNumberFormat="0" applyFill="0" applyAlignment="0" applyProtection="0"/>
    <xf numFmtId="164" fontId="12" fillId="0" borderId="0" applyNumberFormat="0" applyFill="0" applyBorder="0" applyAlignment="0" applyProtection="0"/>
    <xf numFmtId="164" fontId="13" fillId="7" borderId="1" applyNumberFormat="0" applyAlignment="0" applyProtection="0"/>
    <xf numFmtId="164" fontId="14" fillId="0" borderId="6" applyNumberFormat="0" applyFill="0" applyAlignment="0" applyProtection="0"/>
    <xf numFmtId="164" fontId="4" fillId="21" borderId="0" applyNumberFormat="0" applyBorder="0" applyAlignment="0" applyProtection="0"/>
    <xf numFmtId="164" fontId="1" fillId="17" borderId="7" applyNumberFormat="0" applyAlignment="0" applyProtection="0"/>
    <xf numFmtId="164" fontId="12" fillId="19" borderId="8" applyNumberFormat="0" applyAlignment="0" applyProtection="0"/>
    <xf numFmtId="164" fontId="15" fillId="0" borderId="0" applyNumberFormat="0" applyFill="0" applyBorder="0" applyAlignment="0" applyProtection="0"/>
    <xf numFmtId="164" fontId="1" fillId="0" borderId="0">
      <alignment/>
      <protection/>
    </xf>
    <xf numFmtId="164" fontId="16" fillId="0" borderId="0" applyNumberFormat="0" applyFill="0" applyBorder="0" applyAlignment="0" applyProtection="0"/>
    <xf numFmtId="164" fontId="7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1659">
    <xf numFmtId="164" fontId="0" fillId="0" borderId="0" xfId="0" applyAlignment="1">
      <alignment/>
    </xf>
    <xf numFmtId="164" fontId="0" fillId="19" borderId="0" xfId="0" applyFill="1" applyAlignment="1">
      <alignment/>
    </xf>
    <xf numFmtId="164" fontId="18" fillId="0" borderId="0" xfId="0" applyFont="1" applyAlignment="1">
      <alignment horizontal="center"/>
    </xf>
    <xf numFmtId="164" fontId="0" fillId="0" borderId="0" xfId="0" applyAlignment="1">
      <alignment horizontal="center" vertical="center" wrapText="1"/>
    </xf>
    <xf numFmtId="164" fontId="0" fillId="0" borderId="0" xfId="0" applyAlignment="1">
      <alignment horizontal="left"/>
    </xf>
    <xf numFmtId="164" fontId="2" fillId="0" borderId="0" xfId="0" applyFont="1" applyAlignment="1">
      <alignment/>
    </xf>
    <xf numFmtId="164" fontId="7" fillId="0" borderId="0" xfId="0" applyFont="1" applyAlignment="1">
      <alignment horizontal="center"/>
    </xf>
    <xf numFmtId="164" fontId="0" fillId="19" borderId="10" xfId="0" applyFill="1" applyBorder="1" applyAlignment="1">
      <alignment/>
    </xf>
    <xf numFmtId="164" fontId="18" fillId="19" borderId="10" xfId="0" applyFont="1" applyFill="1" applyBorder="1" applyAlignment="1">
      <alignment horizontal="center"/>
    </xf>
    <xf numFmtId="164" fontId="0" fillId="19" borderId="10" xfId="0" applyFill="1" applyBorder="1" applyAlignment="1">
      <alignment horizontal="center" vertical="center" wrapText="1"/>
    </xf>
    <xf numFmtId="164" fontId="0" fillId="19" borderId="10" xfId="0" applyFill="1" applyBorder="1" applyAlignment="1">
      <alignment horizontal="left"/>
    </xf>
    <xf numFmtId="164" fontId="2" fillId="19" borderId="10" xfId="0" applyFont="1" applyFill="1" applyBorder="1" applyAlignment="1">
      <alignment/>
    </xf>
    <xf numFmtId="164" fontId="7" fillId="19" borderId="10" xfId="0" applyFont="1" applyFill="1" applyBorder="1" applyAlignment="1">
      <alignment horizontal="center"/>
    </xf>
    <xf numFmtId="164" fontId="0" fillId="19" borderId="11" xfId="0" applyFill="1" applyBorder="1" applyAlignment="1">
      <alignment/>
    </xf>
    <xf numFmtId="164" fontId="0" fillId="19" borderId="0" xfId="0" applyFill="1" applyBorder="1" applyAlignment="1">
      <alignment/>
    </xf>
    <xf numFmtId="165" fontId="7" fillId="0" borderId="12" xfId="0" applyNumberFormat="1" applyFont="1" applyBorder="1" applyAlignment="1">
      <alignment/>
    </xf>
    <xf numFmtId="164" fontId="7" fillId="0" borderId="12" xfId="0" applyFont="1" applyBorder="1" applyAlignment="1">
      <alignment horizontal="center"/>
    </xf>
    <xf numFmtId="164" fontId="7" fillId="0" borderId="13" xfId="0" applyFont="1" applyBorder="1" applyAlignment="1">
      <alignment/>
    </xf>
    <xf numFmtId="164" fontId="7" fillId="19" borderId="14" xfId="0" applyFont="1" applyFill="1" applyBorder="1" applyAlignment="1">
      <alignment horizontal="center" vertical="center" wrapText="1"/>
    </xf>
    <xf numFmtId="164" fontId="2" fillId="19" borderId="13" xfId="0" applyFont="1" applyFill="1" applyBorder="1" applyAlignment="1">
      <alignment horizontal="left"/>
    </xf>
    <xf numFmtId="164" fontId="7" fillId="19" borderId="14" xfId="0" applyFont="1" applyFill="1" applyBorder="1" applyAlignment="1">
      <alignment/>
    </xf>
    <xf numFmtId="164" fontId="2" fillId="22" borderId="15" xfId="0" applyFont="1" applyFill="1" applyBorder="1" applyAlignment="1">
      <alignment/>
    </xf>
    <xf numFmtId="164" fontId="0" fillId="19" borderId="16" xfId="0" applyNumberFormat="1" applyFill="1" applyBorder="1" applyAlignment="1">
      <alignment horizontal="center"/>
    </xf>
    <xf numFmtId="164" fontId="0" fillId="19" borderId="17" xfId="0" applyFont="1" applyFill="1" applyBorder="1" applyAlignment="1">
      <alignment horizontal="center" vertical="center" wrapText="1"/>
    </xf>
    <xf numFmtId="164" fontId="7" fillId="0" borderId="18" xfId="0" applyFont="1" applyBorder="1" applyAlignment="1">
      <alignment horizontal="center"/>
    </xf>
    <xf numFmtId="164" fontId="2" fillId="0" borderId="16" xfId="0" applyFont="1" applyBorder="1" applyAlignment="1">
      <alignment/>
    </xf>
    <xf numFmtId="164" fontId="2" fillId="0" borderId="19" xfId="0" applyFont="1" applyBorder="1" applyAlignment="1">
      <alignment/>
    </xf>
    <xf numFmtId="164" fontId="0" fillId="0" borderId="0" xfId="0" applyBorder="1" applyAlignment="1">
      <alignment/>
    </xf>
    <xf numFmtId="164" fontId="2" fillId="0" borderId="20" xfId="0" applyFont="1" applyBorder="1" applyAlignment="1">
      <alignment/>
    </xf>
    <xf numFmtId="164" fontId="7" fillId="0" borderId="20" xfId="0" applyFont="1" applyBorder="1" applyAlignment="1">
      <alignment horizontal="center"/>
    </xf>
    <xf numFmtId="164" fontId="2" fillId="0" borderId="21" xfId="0" applyFont="1" applyBorder="1" applyAlignment="1">
      <alignment/>
    </xf>
    <xf numFmtId="164" fontId="7" fillId="19" borderId="22" xfId="0" applyFont="1" applyFill="1" applyBorder="1" applyAlignment="1">
      <alignment horizontal="center" vertical="center" wrapText="1"/>
    </xf>
    <xf numFmtId="164" fontId="2" fillId="19" borderId="21" xfId="0" applyFont="1" applyFill="1" applyBorder="1" applyAlignment="1">
      <alignment horizontal="left"/>
    </xf>
    <xf numFmtId="164" fontId="7" fillId="19" borderId="22" xfId="0" applyFont="1" applyFill="1" applyBorder="1" applyAlignment="1">
      <alignment/>
    </xf>
    <xf numFmtId="164" fontId="2" fillId="22" borderId="23" xfId="0" applyFont="1" applyFill="1" applyBorder="1" applyAlignment="1">
      <alignment/>
    </xf>
    <xf numFmtId="164" fontId="0" fillId="19" borderId="0" xfId="0" applyNumberFormat="1" applyFill="1" applyBorder="1" applyAlignment="1">
      <alignment horizontal="center"/>
    </xf>
    <xf numFmtId="164" fontId="7" fillId="0" borderId="24" xfId="0" applyFont="1" applyBorder="1" applyAlignment="1">
      <alignment horizontal="center"/>
    </xf>
    <xf numFmtId="164" fontId="2" fillId="0" borderId="0" xfId="0" applyFont="1" applyBorder="1" applyAlignment="1">
      <alignment/>
    </xf>
    <xf numFmtId="164" fontId="2" fillId="22" borderId="25" xfId="0" applyFont="1" applyFill="1" applyBorder="1" applyAlignment="1">
      <alignment horizontal="center"/>
    </xf>
    <xf numFmtId="164" fontId="0" fillId="19" borderId="26" xfId="0" applyFont="1" applyFill="1" applyBorder="1" applyAlignment="1">
      <alignment/>
    </xf>
    <xf numFmtId="164" fontId="7" fillId="19" borderId="11" xfId="0" applyFont="1" applyFill="1" applyBorder="1" applyAlignment="1">
      <alignment/>
    </xf>
    <xf numFmtId="164" fontId="7" fillId="19" borderId="0" xfId="0" applyFont="1" applyFill="1" applyAlignment="1">
      <alignment/>
    </xf>
    <xf numFmtId="164" fontId="0" fillId="22" borderId="25" xfId="0" applyFill="1" applyBorder="1" applyAlignment="1">
      <alignment horizontal="center"/>
    </xf>
    <xf numFmtId="164" fontId="20" fillId="19" borderId="27" xfId="0" applyFont="1" applyFill="1" applyBorder="1" applyAlignment="1">
      <alignment/>
    </xf>
    <xf numFmtId="164" fontId="21" fillId="0" borderId="20" xfId="0" applyFont="1" applyBorder="1" applyAlignment="1">
      <alignment/>
    </xf>
    <xf numFmtId="164" fontId="7" fillId="19" borderId="28" xfId="0" applyFont="1" applyFill="1" applyBorder="1" applyAlignment="1">
      <alignment horizontal="center" vertical="center" wrapText="1"/>
    </xf>
    <xf numFmtId="164" fontId="2" fillId="22" borderId="29" xfId="0" applyFont="1" applyFill="1" applyBorder="1" applyAlignment="1">
      <alignment horizontal="center"/>
    </xf>
    <xf numFmtId="164" fontId="2" fillId="19" borderId="30" xfId="0" applyFont="1" applyFill="1" applyBorder="1" applyAlignment="1">
      <alignment/>
    </xf>
    <xf numFmtId="164" fontId="7" fillId="19" borderId="28" xfId="0" applyFont="1" applyFill="1" applyBorder="1" applyAlignment="1">
      <alignment/>
    </xf>
    <xf numFmtId="164" fontId="2" fillId="22" borderId="31" xfId="0" applyFont="1" applyFill="1" applyBorder="1" applyAlignment="1">
      <alignment/>
    </xf>
    <xf numFmtId="164" fontId="0" fillId="19" borderId="32" xfId="0" applyNumberFormat="1" applyFill="1" applyBorder="1" applyAlignment="1">
      <alignment horizontal="center"/>
    </xf>
    <xf numFmtId="164" fontId="0" fillId="19" borderId="11" xfId="0" applyFill="1" applyBorder="1" applyAlignment="1">
      <alignment horizontal="center" vertical="center" wrapText="1"/>
    </xf>
    <xf numFmtId="164" fontId="0" fillId="19" borderId="11" xfId="0" applyFill="1" applyBorder="1" applyAlignment="1">
      <alignment horizontal="left"/>
    </xf>
    <xf numFmtId="164" fontId="2" fillId="19" borderId="11" xfId="0" applyFont="1" applyFill="1" applyBorder="1" applyAlignment="1">
      <alignment/>
    </xf>
    <xf numFmtId="164" fontId="22" fillId="19" borderId="11" xfId="0" applyFont="1" applyFill="1" applyBorder="1" applyAlignment="1">
      <alignment horizontal="center" vertical="center" wrapText="1"/>
    </xf>
    <xf numFmtId="164" fontId="22" fillId="19" borderId="11" xfId="0" applyFont="1" applyFill="1" applyBorder="1" applyAlignment="1">
      <alignment/>
    </xf>
    <xf numFmtId="164" fontId="17" fillId="19" borderId="11" xfId="0" applyFont="1" applyFill="1" applyBorder="1" applyAlignment="1">
      <alignment/>
    </xf>
    <xf numFmtId="164" fontId="0" fillId="0" borderId="11" xfId="0" applyBorder="1" applyAlignment="1">
      <alignment horizontal="left"/>
    </xf>
    <xf numFmtId="164" fontId="7" fillId="19" borderId="33" xfId="0" applyFont="1" applyFill="1" applyBorder="1" applyAlignment="1">
      <alignment horizontal="center" vertical="center" wrapText="1"/>
    </xf>
    <xf numFmtId="164" fontId="7" fillId="19" borderId="34" xfId="0" applyFont="1" applyFill="1" applyBorder="1" applyAlignment="1">
      <alignment horizontal="left"/>
    </xf>
    <xf numFmtId="164" fontId="23" fillId="19" borderId="34" xfId="0" applyFont="1" applyFill="1" applyBorder="1" applyAlignment="1">
      <alignment/>
    </xf>
    <xf numFmtId="164" fontId="7" fillId="19" borderId="34" xfId="0" applyFont="1" applyFill="1" applyBorder="1" applyAlignment="1">
      <alignment/>
    </xf>
    <xf numFmtId="164" fontId="7" fillId="19" borderId="35" xfId="0" applyFont="1" applyFill="1" applyBorder="1" applyAlignment="1">
      <alignment/>
    </xf>
    <xf numFmtId="164" fontId="7" fillId="19" borderId="36" xfId="0" applyFont="1" applyFill="1" applyBorder="1" applyAlignment="1">
      <alignment horizontal="left"/>
    </xf>
    <xf numFmtId="164" fontId="2" fillId="19" borderId="34" xfId="0" applyFont="1" applyFill="1" applyBorder="1" applyAlignment="1">
      <alignment horizontal="left"/>
    </xf>
    <xf numFmtId="164" fontId="2" fillId="19" borderId="0" xfId="0" applyFont="1" applyFill="1" applyBorder="1" applyAlignment="1">
      <alignment horizontal="left"/>
    </xf>
    <xf numFmtId="164" fontId="0" fillId="19" borderId="0" xfId="0" applyNumberFormat="1" applyFill="1" applyBorder="1" applyAlignment="1">
      <alignment/>
    </xf>
    <xf numFmtId="164" fontId="0" fillId="19" borderId="0" xfId="0" applyFill="1" applyBorder="1" applyAlignment="1">
      <alignment horizontal="center"/>
    </xf>
    <xf numFmtId="164" fontId="0" fillId="19" borderId="21" xfId="0" applyFill="1" applyBorder="1" applyAlignment="1">
      <alignment/>
    </xf>
    <xf numFmtId="164" fontId="0" fillId="19" borderId="24" xfId="0" applyFill="1" applyBorder="1" applyAlignment="1">
      <alignment horizontal="left"/>
    </xf>
    <xf numFmtId="164" fontId="7" fillId="19" borderId="37" xfId="0" applyFont="1" applyFill="1" applyBorder="1" applyAlignment="1">
      <alignment horizontal="left"/>
    </xf>
    <xf numFmtId="164" fontId="2" fillId="22" borderId="37" xfId="0" applyNumberFormat="1" applyFont="1" applyFill="1" applyBorder="1" applyAlignment="1">
      <alignment horizontal="center"/>
    </xf>
    <xf numFmtId="164" fontId="0" fillId="19" borderId="37" xfId="0" applyNumberFormat="1" applyFill="1" applyBorder="1" applyAlignment="1">
      <alignment horizontal="center"/>
    </xf>
    <xf numFmtId="164" fontId="0" fillId="22" borderId="37" xfId="0" applyFill="1" applyBorder="1" applyAlignment="1">
      <alignment horizontal="center"/>
    </xf>
    <xf numFmtId="164" fontId="0" fillId="19" borderId="23" xfId="0" applyFill="1" applyBorder="1" applyAlignment="1">
      <alignment horizontal="right"/>
    </xf>
    <xf numFmtId="164" fontId="2" fillId="19" borderId="38" xfId="0" applyFont="1" applyFill="1" applyBorder="1" applyAlignment="1">
      <alignment/>
    </xf>
    <xf numFmtId="164" fontId="2" fillId="19" borderId="25" xfId="0" applyFont="1" applyFill="1" applyBorder="1" applyAlignment="1">
      <alignment/>
    </xf>
    <xf numFmtId="164" fontId="2" fillId="19" borderId="25" xfId="0" applyFont="1" applyFill="1" applyBorder="1" applyAlignment="1">
      <alignment horizontal="left"/>
    </xf>
    <xf numFmtId="164" fontId="0" fillId="19" borderId="39" xfId="0" applyFill="1" applyBorder="1" applyAlignment="1">
      <alignment/>
    </xf>
    <xf numFmtId="164" fontId="0" fillId="19" borderId="38" xfId="0" applyFont="1" applyFill="1" applyBorder="1" applyAlignment="1">
      <alignment horizontal="left"/>
    </xf>
    <xf numFmtId="164" fontId="0" fillId="19" borderId="25" xfId="0" applyFill="1" applyBorder="1" applyAlignment="1">
      <alignment/>
    </xf>
    <xf numFmtId="164" fontId="7" fillId="19" borderId="32" xfId="0" applyNumberFormat="1" applyFont="1" applyFill="1" applyBorder="1" applyAlignment="1">
      <alignment/>
    </xf>
    <xf numFmtId="164" fontId="24" fillId="19" borderId="40" xfId="0" applyFont="1" applyFill="1" applyBorder="1" applyAlignment="1">
      <alignment horizontal="right"/>
    </xf>
    <xf numFmtId="164" fontId="25" fillId="19" borderId="0" xfId="0" applyFont="1" applyFill="1" applyAlignment="1">
      <alignment horizontal="left"/>
    </xf>
    <xf numFmtId="164" fontId="0" fillId="19" borderId="0" xfId="0" applyNumberFormat="1" applyFill="1" applyBorder="1" applyAlignment="1">
      <alignment horizontal="left"/>
    </xf>
    <xf numFmtId="164" fontId="0" fillId="22" borderId="25" xfId="0" applyFill="1" applyBorder="1" applyAlignment="1">
      <alignment/>
    </xf>
    <xf numFmtId="164" fontId="0" fillId="22" borderId="37" xfId="0" applyFill="1" applyBorder="1" applyAlignment="1">
      <alignment/>
    </xf>
    <xf numFmtId="164" fontId="2" fillId="0" borderId="25" xfId="0" applyFont="1" applyBorder="1" applyAlignment="1">
      <alignment/>
    </xf>
    <xf numFmtId="164" fontId="2" fillId="19" borderId="41" xfId="0" applyFont="1" applyFill="1" applyBorder="1" applyAlignment="1">
      <alignment horizontal="left"/>
    </xf>
    <xf numFmtId="164" fontId="2" fillId="19" borderId="29" xfId="0" applyFont="1" applyFill="1" applyBorder="1" applyAlignment="1">
      <alignment/>
    </xf>
    <xf numFmtId="164" fontId="0" fillId="22" borderId="29" xfId="0" applyFill="1" applyBorder="1" applyAlignment="1">
      <alignment/>
    </xf>
    <xf numFmtId="164" fontId="0" fillId="19" borderId="42" xfId="0" applyFill="1" applyBorder="1" applyAlignment="1">
      <alignment/>
    </xf>
    <xf numFmtId="164" fontId="0" fillId="0" borderId="11" xfId="0" applyBorder="1" applyAlignment="1">
      <alignment/>
    </xf>
    <xf numFmtId="164" fontId="7" fillId="19" borderId="43" xfId="0" applyNumberFormat="1" applyFont="1" applyFill="1" applyBorder="1" applyAlignment="1">
      <alignment/>
    </xf>
    <xf numFmtId="164" fontId="2" fillId="19" borderId="32" xfId="0" applyFont="1" applyFill="1" applyBorder="1" applyAlignment="1">
      <alignment/>
    </xf>
    <xf numFmtId="164" fontId="24" fillId="19" borderId="31" xfId="0" applyFont="1" applyFill="1" applyBorder="1" applyAlignment="1">
      <alignment horizontal="right"/>
    </xf>
    <xf numFmtId="164" fontId="2" fillId="19" borderId="14" xfId="0" applyFont="1" applyFill="1" applyBorder="1" applyAlignment="1">
      <alignment/>
    </xf>
    <xf numFmtId="164" fontId="0" fillId="19" borderId="15" xfId="0" applyFill="1" applyBorder="1" applyAlignment="1">
      <alignment/>
    </xf>
    <xf numFmtId="164" fontId="2" fillId="19" borderId="22" xfId="0" applyFont="1" applyFill="1" applyBorder="1" applyAlignment="1">
      <alignment/>
    </xf>
    <xf numFmtId="164" fontId="0" fillId="19" borderId="23" xfId="0" applyFill="1" applyBorder="1" applyAlignment="1">
      <alignment/>
    </xf>
    <xf numFmtId="164" fontId="2" fillId="19" borderId="24" xfId="0" applyFont="1" applyFill="1" applyBorder="1" applyAlignment="1">
      <alignment/>
    </xf>
    <xf numFmtId="164" fontId="2" fillId="19" borderId="0" xfId="0" applyFont="1" applyFill="1" applyBorder="1" applyAlignment="1">
      <alignment/>
    </xf>
    <xf numFmtId="164" fontId="7" fillId="19" borderId="38" xfId="0" applyFont="1" applyFill="1" applyBorder="1" applyAlignment="1">
      <alignment/>
    </xf>
    <xf numFmtId="164" fontId="7" fillId="0" borderId="23" xfId="0" applyFont="1" applyBorder="1" applyAlignment="1">
      <alignment/>
    </xf>
    <xf numFmtId="164" fontId="7" fillId="19" borderId="23" xfId="0" applyFont="1" applyFill="1" applyBorder="1" applyAlignment="1">
      <alignment/>
    </xf>
    <xf numFmtId="164" fontId="22" fillId="0" borderId="44" xfId="0" applyFont="1" applyBorder="1" applyAlignment="1">
      <alignment/>
    </xf>
    <xf numFmtId="164" fontId="22" fillId="0" borderId="44" xfId="0" applyFont="1" applyBorder="1" applyAlignment="1">
      <alignment horizontal="center"/>
    </xf>
    <xf numFmtId="164" fontId="22" fillId="0" borderId="40" xfId="0" applyFont="1" applyBorder="1" applyAlignment="1">
      <alignment/>
    </xf>
    <xf numFmtId="164" fontId="7" fillId="19" borderId="17" xfId="0" applyFont="1" applyFill="1" applyBorder="1" applyAlignment="1">
      <alignment/>
    </xf>
    <xf numFmtId="166" fontId="24" fillId="19" borderId="17" xfId="0" applyNumberFormat="1" applyFont="1" applyFill="1" applyBorder="1" applyAlignment="1">
      <alignment/>
    </xf>
    <xf numFmtId="164" fontId="7" fillId="0" borderId="45" xfId="0" applyFont="1" applyBorder="1" applyAlignment="1">
      <alignment horizontal="center"/>
    </xf>
    <xf numFmtId="164" fontId="2" fillId="0" borderId="32" xfId="0" applyFont="1" applyBorder="1" applyAlignment="1">
      <alignment/>
    </xf>
    <xf numFmtId="164" fontId="2" fillId="0" borderId="44" xfId="0" applyFont="1" applyBorder="1" applyAlignment="1">
      <alignment/>
    </xf>
    <xf numFmtId="164" fontId="7" fillId="19" borderId="11" xfId="0" applyFont="1" applyFill="1" applyBorder="1" applyAlignment="1">
      <alignment horizontal="center"/>
    </xf>
    <xf numFmtId="164" fontId="25" fillId="19" borderId="11" xfId="0" applyFont="1" applyFill="1" applyBorder="1" applyAlignment="1">
      <alignment horizontal="left"/>
    </xf>
    <xf numFmtId="164" fontId="18" fillId="19" borderId="11" xfId="0" applyFont="1" applyFill="1" applyBorder="1" applyAlignment="1">
      <alignment horizontal="center"/>
    </xf>
    <xf numFmtId="164" fontId="26" fillId="19" borderId="11" xfId="0" applyFont="1" applyFill="1" applyBorder="1" applyAlignment="1">
      <alignment/>
    </xf>
    <xf numFmtId="164" fontId="18" fillId="19" borderId="0" xfId="0" applyFont="1" applyFill="1" applyAlignment="1">
      <alignment horizontal="center"/>
    </xf>
    <xf numFmtId="164" fontId="0" fillId="19" borderId="0" xfId="0" applyFill="1" applyAlignment="1">
      <alignment horizontal="center" vertical="center" wrapText="1"/>
    </xf>
    <xf numFmtId="164" fontId="0" fillId="19" borderId="0" xfId="0" applyFill="1" applyAlignment="1">
      <alignment horizontal="left"/>
    </xf>
    <xf numFmtId="164" fontId="2" fillId="19" borderId="0" xfId="0" applyFont="1" applyFill="1" applyAlignment="1">
      <alignment/>
    </xf>
    <xf numFmtId="164" fontId="7" fillId="19" borderId="0" xfId="0" applyFont="1" applyFill="1" applyAlignment="1">
      <alignment horizontal="center"/>
    </xf>
    <xf numFmtId="164" fontId="27" fillId="0" borderId="0" xfId="0" applyFont="1" applyFill="1" applyBorder="1" applyAlignment="1">
      <alignment horizontal="center" vertical="center"/>
    </xf>
    <xf numFmtId="164" fontId="27" fillId="0" borderId="0" xfId="0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center"/>
    </xf>
    <xf numFmtId="168" fontId="27" fillId="0" borderId="0" xfId="0" applyNumberFormat="1" applyFont="1" applyBorder="1" applyAlignment="1">
      <alignment horizontal="center"/>
    </xf>
    <xf numFmtId="169" fontId="27" fillId="0" borderId="0" xfId="0" applyNumberFormat="1" applyFont="1" applyBorder="1" applyAlignment="1">
      <alignment horizontal="center"/>
    </xf>
    <xf numFmtId="164" fontId="27" fillId="0" borderId="0" xfId="0" applyFont="1" applyBorder="1" applyAlignment="1">
      <alignment horizontal="center"/>
    </xf>
    <xf numFmtId="167" fontId="27" fillId="0" borderId="0" xfId="0" applyNumberFormat="1" applyFont="1" applyBorder="1" applyAlignment="1">
      <alignment horizontal="right"/>
    </xf>
    <xf numFmtId="164" fontId="27" fillId="0" borderId="0" xfId="0" applyNumberFormat="1" applyFont="1" applyBorder="1" applyAlignment="1">
      <alignment horizontal="center" vertical="center"/>
    </xf>
    <xf numFmtId="164" fontId="27" fillId="0" borderId="0" xfId="0" applyNumberFormat="1" applyFont="1" applyBorder="1" applyAlignment="1">
      <alignment horizontal="center"/>
    </xf>
    <xf numFmtId="164" fontId="27" fillId="0" borderId="0" xfId="0" applyFont="1" applyBorder="1" applyAlignment="1">
      <alignment/>
    </xf>
    <xf numFmtId="164" fontId="27" fillId="0" borderId="0" xfId="0" applyFont="1" applyFill="1" applyBorder="1" applyAlignment="1">
      <alignment/>
    </xf>
    <xf numFmtId="164" fontId="28" fillId="23" borderId="46" xfId="0" applyFont="1" applyFill="1" applyBorder="1" applyAlignment="1">
      <alignment horizontal="center" vertical="center" wrapText="1"/>
    </xf>
    <xf numFmtId="164" fontId="28" fillId="23" borderId="47" xfId="0" applyFont="1" applyFill="1" applyBorder="1" applyAlignment="1">
      <alignment horizontal="center" vertical="center" wrapText="1"/>
    </xf>
    <xf numFmtId="167" fontId="28" fillId="23" borderId="48" xfId="0" applyNumberFormat="1" applyFont="1" applyFill="1" applyBorder="1" applyAlignment="1">
      <alignment horizontal="center" vertical="center" wrapText="1"/>
    </xf>
    <xf numFmtId="170" fontId="29" fillId="24" borderId="49" xfId="0" applyNumberFormat="1" applyFont="1" applyFill="1" applyBorder="1" applyAlignment="1">
      <alignment horizontal="center" vertical="center" wrapText="1"/>
    </xf>
    <xf numFmtId="169" fontId="28" fillId="23" borderId="48" xfId="0" applyNumberFormat="1" applyFont="1" applyFill="1" applyBorder="1" applyAlignment="1">
      <alignment horizontal="center" vertical="center" wrapText="1"/>
    </xf>
    <xf numFmtId="164" fontId="29" fillId="24" borderId="49" xfId="0" applyFont="1" applyFill="1" applyBorder="1" applyAlignment="1">
      <alignment horizontal="center" vertical="center" wrapText="1"/>
    </xf>
    <xf numFmtId="167" fontId="28" fillId="23" borderId="50" xfId="0" applyNumberFormat="1" applyFont="1" applyFill="1" applyBorder="1" applyAlignment="1">
      <alignment horizontal="center" vertical="center" wrapText="1"/>
    </xf>
    <xf numFmtId="164" fontId="28" fillId="23" borderId="48" xfId="0" applyFont="1" applyFill="1" applyBorder="1" applyAlignment="1">
      <alignment horizontal="center" vertical="center" wrapText="1"/>
    </xf>
    <xf numFmtId="164" fontId="28" fillId="23" borderId="48" xfId="0" applyNumberFormat="1" applyFont="1" applyFill="1" applyBorder="1" applyAlignment="1">
      <alignment horizontal="center" vertical="center" wrapText="1"/>
    </xf>
    <xf numFmtId="164" fontId="28" fillId="23" borderId="48" xfId="0" applyNumberFormat="1" applyFont="1" applyFill="1" applyBorder="1" applyAlignment="1">
      <alignment horizontal="center" vertical="center"/>
    </xf>
    <xf numFmtId="164" fontId="28" fillId="0" borderId="48" xfId="0" applyNumberFormat="1" applyFont="1" applyFill="1" applyBorder="1" applyAlignment="1">
      <alignment horizontal="center" vertical="center"/>
    </xf>
    <xf numFmtId="164" fontId="30" fillId="0" borderId="51" xfId="0" applyFont="1" applyBorder="1" applyAlignment="1">
      <alignment horizontal="center" vertical="center" textRotation="90"/>
    </xf>
    <xf numFmtId="164" fontId="31" fillId="25" borderId="49" xfId="0" applyFont="1" applyFill="1" applyBorder="1" applyAlignment="1">
      <alignment/>
    </xf>
    <xf numFmtId="164" fontId="32" fillId="19" borderId="49" xfId="0" applyFont="1" applyFill="1" applyBorder="1" applyAlignment="1">
      <alignment/>
    </xf>
    <xf numFmtId="164" fontId="31" fillId="9" borderId="49" xfId="0" applyFont="1" applyFill="1" applyBorder="1" applyAlignment="1">
      <alignment/>
    </xf>
    <xf numFmtId="164" fontId="33" fillId="26" borderId="49" xfId="0" applyFont="1" applyFill="1" applyBorder="1" applyAlignment="1">
      <alignment/>
    </xf>
    <xf numFmtId="164" fontId="32" fillId="27" borderId="49" xfId="0" applyFont="1" applyFill="1" applyBorder="1" applyAlignment="1">
      <alignment/>
    </xf>
    <xf numFmtId="164" fontId="32" fillId="28" borderId="49" xfId="0" applyFont="1" applyFill="1" applyBorder="1" applyAlignment="1">
      <alignment/>
    </xf>
    <xf numFmtId="164" fontId="31" fillId="29" borderId="49" xfId="0" applyFont="1" applyFill="1" applyBorder="1" applyAlignment="1">
      <alignment/>
    </xf>
    <xf numFmtId="164" fontId="32" fillId="30" borderId="49" xfId="0" applyFont="1" applyFill="1" applyBorder="1" applyAlignment="1">
      <alignment/>
    </xf>
    <xf numFmtId="164" fontId="32" fillId="31" borderId="49" xfId="0" applyFont="1" applyFill="1" applyBorder="1" applyAlignment="1">
      <alignment/>
    </xf>
    <xf numFmtId="164" fontId="32" fillId="32" borderId="49" xfId="0" applyFont="1" applyFill="1" applyBorder="1" applyAlignment="1">
      <alignment horizontal="center"/>
    </xf>
    <xf numFmtId="164" fontId="34" fillId="19" borderId="49" xfId="0" applyFont="1" applyFill="1" applyBorder="1" applyAlignment="1">
      <alignment/>
    </xf>
    <xf numFmtId="164" fontId="34" fillId="33" borderId="49" xfId="0" applyFont="1" applyFill="1" applyBorder="1" applyAlignment="1">
      <alignment/>
    </xf>
    <xf numFmtId="164" fontId="34" fillId="19" borderId="52" xfId="0" applyFont="1" applyFill="1" applyBorder="1" applyAlignment="1">
      <alignment/>
    </xf>
    <xf numFmtId="164" fontId="35" fillId="34" borderId="49" xfId="0" applyFont="1" applyFill="1" applyBorder="1" applyAlignment="1">
      <alignment/>
    </xf>
    <xf numFmtId="164" fontId="34" fillId="20" borderId="15" xfId="0" applyFont="1" applyFill="1" applyBorder="1" applyAlignment="1">
      <alignment/>
    </xf>
    <xf numFmtId="164" fontId="27" fillId="0" borderId="0" xfId="0" applyFont="1" applyBorder="1" applyAlignment="1">
      <alignment horizontal="center" wrapText="1"/>
    </xf>
    <xf numFmtId="164" fontId="36" fillId="35" borderId="37" xfId="0" applyFont="1" applyFill="1" applyBorder="1" applyAlignment="1">
      <alignment horizontal="center" vertical="center"/>
    </xf>
    <xf numFmtId="164" fontId="36" fillId="16" borderId="46" xfId="0" applyFont="1" applyFill="1" applyBorder="1" applyAlignment="1">
      <alignment horizontal="center" vertical="center"/>
    </xf>
    <xf numFmtId="164" fontId="28" fillId="36" borderId="0" xfId="0" applyFont="1" applyFill="1" applyAlignment="1">
      <alignment horizontal="center" vertical="center"/>
    </xf>
    <xf numFmtId="164" fontId="37" fillId="5" borderId="46" xfId="0" applyFont="1" applyFill="1" applyBorder="1" applyAlignment="1">
      <alignment horizontal="center" vertical="center"/>
    </xf>
    <xf numFmtId="164" fontId="28" fillId="17" borderId="0" xfId="0" applyFont="1" applyFill="1" applyAlignment="1">
      <alignment horizontal="center" vertical="center"/>
    </xf>
    <xf numFmtId="164" fontId="28" fillId="20" borderId="46" xfId="0" applyFont="1" applyFill="1" applyBorder="1" applyAlignment="1">
      <alignment horizontal="center" vertical="center"/>
    </xf>
    <xf numFmtId="164" fontId="28" fillId="37" borderId="0" xfId="0" applyFont="1" applyFill="1" applyAlignment="1">
      <alignment horizontal="center" vertical="center" wrapText="1"/>
    </xf>
    <xf numFmtId="164" fontId="28" fillId="38" borderId="46" xfId="0" applyFont="1" applyFill="1" applyBorder="1" applyAlignment="1">
      <alignment horizontal="center" vertical="center"/>
    </xf>
    <xf numFmtId="164" fontId="28" fillId="39" borderId="46" xfId="0" applyFont="1" applyFill="1" applyBorder="1" applyAlignment="1">
      <alignment horizontal="center" vertical="center"/>
    </xf>
    <xf numFmtId="164" fontId="28" fillId="40" borderId="0" xfId="0" applyFont="1" applyFill="1" applyAlignment="1">
      <alignment horizontal="center" vertical="center"/>
    </xf>
    <xf numFmtId="164" fontId="36" fillId="41" borderId="46" xfId="0" applyFont="1" applyFill="1" applyBorder="1" applyAlignment="1">
      <alignment horizontal="center" vertical="center"/>
    </xf>
    <xf numFmtId="164" fontId="28" fillId="42" borderId="46" xfId="0" applyFont="1" applyFill="1" applyBorder="1" applyAlignment="1">
      <alignment horizontal="center" vertical="center"/>
    </xf>
    <xf numFmtId="164" fontId="28" fillId="43" borderId="46" xfId="0" applyFont="1" applyFill="1" applyBorder="1" applyAlignment="1">
      <alignment horizontal="center" vertical="center"/>
    </xf>
    <xf numFmtId="164" fontId="28" fillId="44" borderId="0" xfId="0" applyFont="1" applyFill="1" applyAlignment="1">
      <alignment horizontal="center" vertical="center" wrapText="1"/>
    </xf>
    <xf numFmtId="164" fontId="28" fillId="45" borderId="46" xfId="0" applyFont="1" applyFill="1" applyBorder="1" applyAlignment="1">
      <alignment horizontal="center" vertical="center"/>
    </xf>
    <xf numFmtId="164" fontId="28" fillId="46" borderId="0" xfId="0" applyFont="1" applyFill="1" applyAlignment="1">
      <alignment horizontal="center" vertical="center"/>
    </xf>
    <xf numFmtId="164" fontId="28" fillId="14" borderId="0" xfId="0" applyFont="1" applyFill="1" applyAlignment="1">
      <alignment horizontal="center" vertical="center"/>
    </xf>
    <xf numFmtId="164" fontId="36" fillId="47" borderId="46" xfId="84" applyFont="1" applyFill="1" applyBorder="1" applyAlignment="1">
      <alignment horizontal="center" vertical="center"/>
      <protection/>
    </xf>
    <xf numFmtId="164" fontId="28" fillId="48" borderId="0" xfId="0" applyFont="1" applyFill="1" applyAlignment="1">
      <alignment horizontal="center" vertical="center"/>
    </xf>
    <xf numFmtId="164" fontId="28" fillId="25" borderId="46" xfId="0" applyFont="1" applyFill="1" applyBorder="1" applyAlignment="1">
      <alignment horizontal="center" vertical="center"/>
    </xf>
    <xf numFmtId="164" fontId="36" fillId="34" borderId="46" xfId="0" applyFont="1" applyFill="1" applyBorder="1" applyAlignment="1">
      <alignment horizontal="center" vertical="center"/>
    </xf>
    <xf numFmtId="164" fontId="36" fillId="12" borderId="46" xfId="0" applyFont="1" applyFill="1" applyBorder="1" applyAlignment="1">
      <alignment horizontal="center" vertical="center"/>
    </xf>
    <xf numFmtId="164" fontId="36" fillId="49" borderId="46" xfId="84" applyFont="1" applyFill="1" applyBorder="1" applyAlignment="1">
      <alignment horizontal="center" vertical="center"/>
      <protection/>
    </xf>
    <xf numFmtId="164" fontId="37" fillId="29" borderId="46" xfId="0" applyFont="1" applyFill="1" applyBorder="1" applyAlignment="1">
      <alignment horizontal="center" vertical="center"/>
    </xf>
    <xf numFmtId="164" fontId="28" fillId="50" borderId="46" xfId="0" applyFont="1" applyFill="1" applyBorder="1" applyAlignment="1">
      <alignment horizontal="center" vertical="center"/>
    </xf>
    <xf numFmtId="164" fontId="28" fillId="10" borderId="46" xfId="84" applyFont="1" applyFill="1" applyBorder="1" applyAlignment="1">
      <alignment horizontal="center" vertical="center"/>
      <protection/>
    </xf>
    <xf numFmtId="164" fontId="28" fillId="37" borderId="46" xfId="0" applyFont="1" applyFill="1" applyBorder="1" applyAlignment="1">
      <alignment horizontal="center" vertical="center"/>
    </xf>
    <xf numFmtId="164" fontId="28" fillId="13" borderId="46" xfId="0" applyFont="1" applyFill="1" applyBorder="1" applyAlignment="1">
      <alignment horizontal="center" vertical="center"/>
    </xf>
    <xf numFmtId="164" fontId="28" fillId="7" borderId="46" xfId="84" applyFont="1" applyFill="1" applyBorder="1" applyAlignment="1">
      <alignment horizontal="center" vertical="center"/>
      <protection/>
    </xf>
    <xf numFmtId="164" fontId="28" fillId="51" borderId="46" xfId="84" applyFont="1" applyFill="1" applyBorder="1" applyAlignment="1">
      <alignment horizontal="center" vertical="center"/>
      <protection/>
    </xf>
    <xf numFmtId="164" fontId="28" fillId="19" borderId="46" xfId="0" applyFont="1" applyFill="1" applyBorder="1" applyAlignment="1">
      <alignment horizontal="center" vertical="center"/>
    </xf>
    <xf numFmtId="164" fontId="28" fillId="25" borderId="53" xfId="0" applyFont="1" applyFill="1" applyBorder="1" applyAlignment="1">
      <alignment horizontal="center" vertical="center" textRotation="90" wrapText="1"/>
    </xf>
    <xf numFmtId="164" fontId="28" fillId="9" borderId="37" xfId="0" applyFont="1" applyFill="1" applyBorder="1" applyAlignment="1">
      <alignment horizontal="center" vertical="center" textRotation="90"/>
    </xf>
    <xf numFmtId="164" fontId="38" fillId="9" borderId="53" xfId="0" applyFont="1" applyFill="1" applyBorder="1" applyAlignment="1">
      <alignment horizontal="center" vertical="center" textRotation="90" wrapText="1"/>
    </xf>
    <xf numFmtId="164" fontId="28" fillId="9" borderId="53" xfId="0" applyFont="1" applyFill="1" applyBorder="1" applyAlignment="1">
      <alignment horizontal="center" vertical="center" textRotation="90" wrapText="1"/>
    </xf>
    <xf numFmtId="164" fontId="28" fillId="26" borderId="46" xfId="0" applyFont="1" applyFill="1" applyBorder="1" applyAlignment="1">
      <alignment horizontal="center" vertical="center" textRotation="90"/>
    </xf>
    <xf numFmtId="164" fontId="28" fillId="27" borderId="53" xfId="0" applyFont="1" applyFill="1" applyBorder="1" applyAlignment="1">
      <alignment horizontal="center" vertical="center" textRotation="90" wrapText="1"/>
    </xf>
    <xf numFmtId="164" fontId="28" fillId="28" borderId="53" xfId="0" applyFont="1" applyFill="1" applyBorder="1" applyAlignment="1">
      <alignment horizontal="center" vertical="center" textRotation="90" wrapText="1"/>
    </xf>
    <xf numFmtId="164" fontId="28" fillId="29" borderId="53" xfId="0" applyFont="1" applyFill="1" applyBorder="1" applyAlignment="1">
      <alignment horizontal="center" vertical="center" textRotation="90" wrapText="1"/>
    </xf>
    <xf numFmtId="164" fontId="28" fillId="30" borderId="53" xfId="0" applyFont="1" applyFill="1" applyBorder="1" applyAlignment="1">
      <alignment horizontal="center" vertical="center" textRotation="90" wrapText="1"/>
    </xf>
    <xf numFmtId="164" fontId="36" fillId="31" borderId="53" xfId="0" applyFont="1" applyFill="1" applyBorder="1" applyAlignment="1">
      <alignment horizontal="center" vertical="center" textRotation="90" wrapText="1"/>
    </xf>
    <xf numFmtId="164" fontId="28" fillId="32" borderId="53" xfId="0" applyFont="1" applyFill="1" applyBorder="1" applyAlignment="1">
      <alignment horizontal="center" vertical="center" textRotation="90" wrapText="1"/>
    </xf>
    <xf numFmtId="164" fontId="36" fillId="32" borderId="53" xfId="0" applyFont="1" applyFill="1" applyBorder="1" applyAlignment="1">
      <alignment horizontal="center" vertical="center" textRotation="90" wrapText="1"/>
    </xf>
    <xf numFmtId="164" fontId="39" fillId="32" borderId="53" xfId="0" applyFont="1" applyFill="1" applyBorder="1" applyAlignment="1">
      <alignment horizontal="center" vertical="center" textRotation="90" wrapText="1"/>
    </xf>
    <xf numFmtId="164" fontId="40" fillId="32" borderId="53" xfId="0" applyFont="1" applyFill="1" applyBorder="1" applyAlignment="1">
      <alignment horizontal="center" vertical="center" textRotation="90" wrapText="1"/>
    </xf>
    <xf numFmtId="164" fontId="36" fillId="33" borderId="54" xfId="0" applyFont="1" applyFill="1" applyBorder="1" applyAlignment="1">
      <alignment horizontal="center" vertical="center" textRotation="90"/>
    </xf>
    <xf numFmtId="164" fontId="36" fillId="33" borderId="46" xfId="0" applyFont="1" applyFill="1" applyBorder="1" applyAlignment="1">
      <alignment horizontal="center" vertical="center" textRotation="90"/>
    </xf>
    <xf numFmtId="164" fontId="28" fillId="34" borderId="46" xfId="0" applyFont="1" applyFill="1" applyBorder="1" applyAlignment="1">
      <alignment horizontal="center" vertical="center" textRotation="90"/>
    </xf>
    <xf numFmtId="164" fontId="28" fillId="52" borderId="23" xfId="0" applyFont="1" applyFill="1" applyBorder="1" applyAlignment="1">
      <alignment horizontal="center" vertical="center" textRotation="90" wrapText="1"/>
    </xf>
    <xf numFmtId="164" fontId="28" fillId="35" borderId="37" xfId="0" applyFont="1" applyFill="1" applyBorder="1" applyAlignment="1">
      <alignment/>
    </xf>
    <xf numFmtId="164" fontId="28" fillId="16" borderId="46" xfId="0" applyFont="1" applyFill="1" applyBorder="1" applyAlignment="1">
      <alignment horizontal="center" vertical="center"/>
    </xf>
    <xf numFmtId="164" fontId="28" fillId="36" borderId="46" xfId="0" applyFont="1" applyFill="1" applyBorder="1" applyAlignment="1">
      <alignment horizontal="center" vertical="center"/>
    </xf>
    <xf numFmtId="164" fontId="28" fillId="5" borderId="46" xfId="0" applyFont="1" applyFill="1" applyBorder="1" applyAlignment="1">
      <alignment horizontal="center" vertical="center"/>
    </xf>
    <xf numFmtId="164" fontId="28" fillId="17" borderId="46" xfId="84" applyFont="1" applyFill="1" applyBorder="1" applyAlignment="1">
      <alignment horizontal="center" vertical="center"/>
      <protection/>
    </xf>
    <xf numFmtId="164" fontId="28" fillId="37" borderId="37" xfId="0" applyFont="1" applyFill="1" applyBorder="1" applyAlignment="1">
      <alignment horizontal="center" vertical="center"/>
    </xf>
    <xf numFmtId="164" fontId="28" fillId="38" borderId="37" xfId="0" applyFont="1" applyFill="1" applyBorder="1" applyAlignment="1">
      <alignment/>
    </xf>
    <xf numFmtId="164" fontId="41" fillId="39" borderId="0" xfId="84" applyFont="1" applyFill="1" applyAlignment="1">
      <alignment horizontal="center" wrapText="1"/>
      <protection/>
    </xf>
    <xf numFmtId="164" fontId="41" fillId="40" borderId="37" xfId="84" applyFont="1" applyFill="1" applyBorder="1" applyAlignment="1">
      <alignment horizontal="center" wrapText="1"/>
      <protection/>
    </xf>
    <xf numFmtId="164" fontId="40" fillId="41" borderId="0" xfId="84" applyFont="1" applyFill="1" applyAlignment="1">
      <alignment horizontal="center" wrapText="1"/>
      <protection/>
    </xf>
    <xf numFmtId="164" fontId="40" fillId="42" borderId="0" xfId="84" applyFont="1" applyFill="1" applyAlignment="1">
      <alignment horizontal="center" wrapText="1"/>
      <protection/>
    </xf>
    <xf numFmtId="164" fontId="40" fillId="43" borderId="0" xfId="84" applyFont="1" applyFill="1" applyAlignment="1">
      <alignment horizontal="center" wrapText="1"/>
      <protection/>
    </xf>
    <xf numFmtId="164" fontId="36" fillId="44" borderId="46" xfId="84" applyFont="1" applyFill="1" applyBorder="1" applyAlignment="1">
      <alignment horizontal="center" vertical="center"/>
      <protection/>
    </xf>
    <xf numFmtId="164" fontId="37" fillId="9" borderId="46" xfId="84" applyFont="1" applyFill="1" applyBorder="1" applyAlignment="1">
      <alignment horizontal="center" vertical="center"/>
      <protection/>
    </xf>
    <xf numFmtId="164" fontId="36" fillId="46" borderId="46" xfId="84" applyFont="1" applyFill="1" applyBorder="1" applyAlignment="1">
      <alignment horizontal="center" vertical="center"/>
      <protection/>
    </xf>
    <xf numFmtId="164" fontId="28" fillId="14" borderId="46" xfId="84" applyFont="1" applyFill="1" applyBorder="1" applyAlignment="1">
      <alignment horizontal="center" vertical="center"/>
      <protection/>
    </xf>
    <xf numFmtId="164" fontId="28" fillId="48" borderId="46" xfId="84" applyFont="1" applyFill="1" applyBorder="1" applyAlignment="1">
      <alignment horizontal="center" vertical="center"/>
      <protection/>
    </xf>
    <xf numFmtId="164" fontId="28" fillId="25" borderId="37" xfId="0" applyFont="1" applyFill="1" applyBorder="1" applyAlignment="1">
      <alignment/>
    </xf>
    <xf numFmtId="164" fontId="28" fillId="34" borderId="46" xfId="0" applyFont="1" applyFill="1" applyBorder="1" applyAlignment="1">
      <alignment horizontal="center" vertical="center"/>
    </xf>
    <xf numFmtId="164" fontId="37" fillId="12" borderId="46" xfId="0" applyFont="1" applyFill="1" applyBorder="1" applyAlignment="1">
      <alignment horizontal="center" vertical="center"/>
    </xf>
    <xf numFmtId="164" fontId="28" fillId="29" borderId="46" xfId="0" applyFont="1" applyFill="1" applyBorder="1" applyAlignment="1">
      <alignment horizontal="center" vertical="center"/>
    </xf>
    <xf numFmtId="164" fontId="36" fillId="50" borderId="46" xfId="84" applyFont="1" applyFill="1" applyBorder="1" applyAlignment="1">
      <alignment horizontal="center" vertical="center"/>
      <protection/>
    </xf>
    <xf numFmtId="164" fontId="28" fillId="37" borderId="37" xfId="0" applyFont="1" applyFill="1" applyBorder="1" applyAlignment="1">
      <alignment/>
    </xf>
    <xf numFmtId="164" fontId="28" fillId="13" borderId="55" xfId="0" applyFont="1" applyFill="1" applyBorder="1" applyAlignment="1">
      <alignment/>
    </xf>
    <xf numFmtId="164" fontId="36" fillId="51" borderId="46" xfId="84" applyFont="1" applyFill="1" applyBorder="1" applyAlignment="1">
      <alignment horizontal="center" vertical="center"/>
      <protection/>
    </xf>
    <xf numFmtId="164" fontId="28" fillId="19" borderId="55" xfId="0" applyFont="1" applyFill="1" applyBorder="1" applyAlignment="1">
      <alignment/>
    </xf>
    <xf numFmtId="164" fontId="42" fillId="24" borderId="56" xfId="0" applyFont="1" applyFill="1" applyBorder="1" applyAlignment="1">
      <alignment horizontal="center" vertical="center"/>
    </xf>
    <xf numFmtId="164" fontId="37" fillId="0" borderId="57" xfId="0" applyFont="1" applyFill="1" applyBorder="1" applyAlignment="1">
      <alignment horizontal="center" vertical="center"/>
    </xf>
    <xf numFmtId="167" fontId="37" fillId="0" borderId="56" xfId="0" applyNumberFormat="1" applyFont="1" applyBorder="1" applyAlignment="1">
      <alignment horizontal="center"/>
    </xf>
    <xf numFmtId="167" fontId="28" fillId="0" borderId="56" xfId="0" applyNumberFormat="1" applyFont="1" applyBorder="1" applyAlignment="1">
      <alignment horizontal="center"/>
    </xf>
    <xf numFmtId="168" fontId="28" fillId="0" borderId="56" xfId="0" applyNumberFormat="1" applyFont="1" applyBorder="1" applyAlignment="1">
      <alignment horizontal="center" vertical="top"/>
    </xf>
    <xf numFmtId="169" fontId="28" fillId="0" borderId="56" xfId="0" applyNumberFormat="1" applyFont="1" applyBorder="1" applyAlignment="1">
      <alignment horizontal="center" vertical="top"/>
    </xf>
    <xf numFmtId="164" fontId="28" fillId="0" borderId="56" xfId="0" applyFont="1" applyBorder="1" applyAlignment="1">
      <alignment horizontal="center" vertical="top"/>
    </xf>
    <xf numFmtId="167" fontId="28" fillId="0" borderId="56" xfId="0" applyNumberFormat="1" applyFont="1" applyBorder="1" applyAlignment="1">
      <alignment horizontal="right" vertical="top"/>
    </xf>
    <xf numFmtId="167" fontId="28" fillId="0" borderId="58" xfId="0" applyNumberFormat="1" applyFont="1" applyBorder="1" applyAlignment="1">
      <alignment horizontal="right" vertical="top"/>
    </xf>
    <xf numFmtId="164" fontId="28" fillId="0" borderId="59" xfId="0" applyFont="1" applyBorder="1" applyAlignment="1">
      <alignment horizontal="center" vertical="top"/>
    </xf>
    <xf numFmtId="164" fontId="28" fillId="0" borderId="46" xfId="0" applyFont="1" applyBorder="1" applyAlignment="1">
      <alignment horizontal="center" vertical="top"/>
    </xf>
    <xf numFmtId="164" fontId="28" fillId="0" borderId="56" xfId="0" applyNumberFormat="1" applyFont="1" applyBorder="1" applyAlignment="1">
      <alignment horizontal="center" vertical="center"/>
    </xf>
    <xf numFmtId="164" fontId="28" fillId="0" borderId="37" xfId="0" applyFont="1" applyBorder="1" applyAlignment="1">
      <alignment horizontal="center"/>
    </xf>
    <xf numFmtId="164" fontId="28" fillId="0" borderId="46" xfId="0" applyNumberFormat="1" applyFont="1" applyBorder="1" applyAlignment="1">
      <alignment horizontal="center"/>
    </xf>
    <xf numFmtId="164" fontId="28" fillId="0" borderId="37" xfId="0" applyFont="1" applyFill="1" applyBorder="1" applyAlignment="1">
      <alignment/>
    </xf>
    <xf numFmtId="164" fontId="28" fillId="0" borderId="37" xfId="0" applyFont="1" applyBorder="1" applyAlignment="1">
      <alignment/>
    </xf>
    <xf numFmtId="164" fontId="28" fillId="0" borderId="55" xfId="0" applyFont="1" applyFill="1" applyBorder="1" applyAlignment="1">
      <alignment/>
    </xf>
    <xf numFmtId="164" fontId="28" fillId="0" borderId="60" xfId="0" applyFont="1" applyFill="1" applyBorder="1" applyAlignment="1">
      <alignment/>
    </xf>
    <xf numFmtId="164" fontId="28" fillId="25" borderId="61" xfId="0" applyFont="1" applyFill="1" applyBorder="1" applyAlignment="1">
      <alignment/>
    </xf>
    <xf numFmtId="164" fontId="28" fillId="0" borderId="61" xfId="0" applyFont="1" applyFill="1" applyBorder="1" applyAlignment="1">
      <alignment/>
    </xf>
    <xf numFmtId="164" fontId="28" fillId="9" borderId="61" xfId="0" applyFont="1" applyFill="1" applyBorder="1" applyAlignment="1">
      <alignment/>
    </xf>
    <xf numFmtId="164" fontId="28" fillId="26" borderId="61" xfId="0" applyFont="1" applyFill="1" applyBorder="1" applyAlignment="1">
      <alignment/>
    </xf>
    <xf numFmtId="164" fontId="28" fillId="27" borderId="37" xfId="0" applyFont="1" applyFill="1" applyBorder="1" applyAlignment="1">
      <alignment/>
    </xf>
    <xf numFmtId="164" fontId="28" fillId="29" borderId="37" xfId="0" applyFont="1" applyFill="1" applyBorder="1" applyAlignment="1">
      <alignment/>
    </xf>
    <xf numFmtId="164" fontId="28" fillId="53" borderId="37" xfId="0" applyFont="1" applyFill="1" applyBorder="1" applyAlignment="1">
      <alignment/>
    </xf>
    <xf numFmtId="164" fontId="28" fillId="31" borderId="37" xfId="0" applyFont="1" applyFill="1" applyBorder="1" applyAlignment="1">
      <alignment/>
    </xf>
    <xf numFmtId="164" fontId="28" fillId="32" borderId="37" xfId="0" applyFont="1" applyFill="1" applyBorder="1" applyAlignment="1">
      <alignment/>
    </xf>
    <xf numFmtId="164" fontId="28" fillId="0" borderId="23" xfId="0" applyFont="1" applyFill="1" applyBorder="1" applyAlignment="1">
      <alignment/>
    </xf>
    <xf numFmtId="167" fontId="28" fillId="0" borderId="62" xfId="0" applyNumberFormat="1" applyFont="1" applyBorder="1" applyAlignment="1">
      <alignment horizontal="center"/>
    </xf>
    <xf numFmtId="168" fontId="28" fillId="0" borderId="62" xfId="0" applyNumberFormat="1" applyFont="1" applyBorder="1" applyAlignment="1">
      <alignment horizontal="center" vertical="top"/>
    </xf>
    <xf numFmtId="169" fontId="28" fillId="0" borderId="62" xfId="0" applyNumberFormat="1" applyFont="1" applyBorder="1" applyAlignment="1">
      <alignment horizontal="center" vertical="top"/>
    </xf>
    <xf numFmtId="171" fontId="28" fillId="0" borderId="62" xfId="0" applyNumberFormat="1" applyFont="1" applyBorder="1" applyAlignment="1">
      <alignment horizontal="center" vertical="top"/>
    </xf>
    <xf numFmtId="167" fontId="28" fillId="0" borderId="62" xfId="0" applyNumberFormat="1" applyFont="1" applyBorder="1" applyAlignment="1">
      <alignment horizontal="right" vertical="top"/>
    </xf>
    <xf numFmtId="167" fontId="28" fillId="0" borderId="63" xfId="0" applyNumberFormat="1" applyFont="1" applyBorder="1" applyAlignment="1">
      <alignment horizontal="right" vertical="top"/>
    </xf>
    <xf numFmtId="171" fontId="28" fillId="0" borderId="64" xfId="0" applyNumberFormat="1" applyFont="1" applyBorder="1" applyAlignment="1">
      <alignment horizontal="center" vertical="top"/>
    </xf>
    <xf numFmtId="171" fontId="28" fillId="0" borderId="56" xfId="0" applyNumberFormat="1" applyFont="1" applyBorder="1" applyAlignment="1">
      <alignment horizontal="center" vertical="top"/>
    </xf>
    <xf numFmtId="164" fontId="28" fillId="0" borderId="65" xfId="0" applyFont="1" applyFill="1" applyBorder="1" applyAlignment="1">
      <alignment/>
    </xf>
    <xf numFmtId="164" fontId="28" fillId="0" borderId="59" xfId="0" applyFont="1" applyFill="1" applyBorder="1" applyAlignment="1">
      <alignment/>
    </xf>
    <xf numFmtId="164" fontId="28" fillId="0" borderId="56" xfId="0" applyNumberFormat="1" applyFont="1" applyBorder="1" applyAlignment="1">
      <alignment horizontal="center"/>
    </xf>
    <xf numFmtId="164" fontId="28" fillId="0" borderId="59" xfId="0" applyFont="1" applyBorder="1" applyAlignment="1">
      <alignment/>
    </xf>
    <xf numFmtId="164" fontId="28" fillId="0" borderId="66" xfId="0" applyFont="1" applyFill="1" applyBorder="1" applyAlignment="1">
      <alignment/>
    </xf>
    <xf numFmtId="164" fontId="28" fillId="54" borderId="37" xfId="0" applyFont="1" applyFill="1" applyBorder="1" applyAlignment="1">
      <alignment horizontal="center" vertical="center"/>
    </xf>
    <xf numFmtId="164" fontId="0" fillId="19" borderId="67" xfId="0" applyFill="1" applyBorder="1" applyAlignment="1">
      <alignment horizontal="center" vertical="center"/>
    </xf>
    <xf numFmtId="164" fontId="27" fillId="19" borderId="0" xfId="0" applyFont="1" applyFill="1" applyBorder="1" applyAlignment="1">
      <alignment horizontal="center" vertical="center"/>
    </xf>
    <xf numFmtId="164" fontId="43" fillId="24" borderId="62" xfId="0" applyFont="1" applyFill="1" applyBorder="1" applyAlignment="1">
      <alignment horizontal="center" vertical="center"/>
    </xf>
    <xf numFmtId="164" fontId="37" fillId="0" borderId="68" xfId="0" applyFont="1" applyFill="1" applyBorder="1" applyAlignment="1">
      <alignment horizontal="center" vertical="center"/>
    </xf>
    <xf numFmtId="164" fontId="28" fillId="0" borderId="62" xfId="0" applyFont="1" applyBorder="1" applyAlignment="1">
      <alignment horizontal="center" vertical="top"/>
    </xf>
    <xf numFmtId="164" fontId="28" fillId="0" borderId="69" xfId="0" applyFont="1" applyBorder="1" applyAlignment="1">
      <alignment horizontal="center" vertical="top"/>
    </xf>
    <xf numFmtId="164" fontId="28" fillId="0" borderId="62" xfId="0" applyNumberFormat="1" applyFont="1" applyBorder="1" applyAlignment="1">
      <alignment horizontal="center" vertical="center"/>
    </xf>
    <xf numFmtId="164" fontId="28" fillId="0" borderId="69" xfId="0" applyNumberFormat="1" applyFont="1" applyBorder="1" applyAlignment="1">
      <alignment horizontal="center"/>
    </xf>
    <xf numFmtId="164" fontId="28" fillId="0" borderId="70" xfId="0" applyFont="1" applyFill="1" applyBorder="1" applyAlignment="1">
      <alignment/>
    </xf>
    <xf numFmtId="164" fontId="28" fillId="0" borderId="70" xfId="0" applyFont="1" applyBorder="1" applyAlignment="1">
      <alignment/>
    </xf>
    <xf numFmtId="164" fontId="28" fillId="0" borderId="71" xfId="0" applyFont="1" applyFill="1" applyBorder="1" applyAlignment="1">
      <alignment/>
    </xf>
    <xf numFmtId="164" fontId="28" fillId="9" borderId="37" xfId="0" applyFont="1" applyFill="1" applyBorder="1" applyAlignment="1">
      <alignment/>
    </xf>
    <xf numFmtId="164" fontId="28" fillId="26" borderId="37" xfId="0" applyFont="1" applyFill="1" applyBorder="1" applyAlignment="1">
      <alignment/>
    </xf>
    <xf numFmtId="164" fontId="28" fillId="55" borderId="37" xfId="0" applyFont="1" applyFill="1" applyBorder="1" applyAlignment="1">
      <alignment/>
    </xf>
    <xf numFmtId="164" fontId="28" fillId="0" borderId="72" xfId="0" applyFont="1" applyFill="1" applyBorder="1" applyAlignment="1">
      <alignment/>
    </xf>
    <xf numFmtId="164" fontId="28" fillId="0" borderId="73" xfId="0" applyFont="1" applyFill="1" applyBorder="1" applyAlignment="1">
      <alignment/>
    </xf>
    <xf numFmtId="164" fontId="27" fillId="19" borderId="37" xfId="0" applyFont="1" applyFill="1" applyBorder="1" applyAlignment="1">
      <alignment horizontal="center" vertical="center"/>
    </xf>
    <xf numFmtId="164" fontId="0" fillId="19" borderId="37" xfId="0" applyFill="1" applyBorder="1" applyAlignment="1">
      <alignment/>
    </xf>
    <xf numFmtId="164" fontId="44" fillId="24" borderId="62" xfId="0" applyFont="1" applyFill="1" applyBorder="1" applyAlignment="1">
      <alignment horizontal="center" vertical="center"/>
    </xf>
    <xf numFmtId="164" fontId="28" fillId="14" borderId="37" xfId="0" applyFont="1" applyFill="1" applyBorder="1" applyAlignment="1">
      <alignment/>
    </xf>
    <xf numFmtId="164" fontId="28" fillId="14" borderId="59" xfId="0" applyFont="1" applyFill="1" applyBorder="1" applyAlignment="1">
      <alignment/>
    </xf>
    <xf numFmtId="164" fontId="28" fillId="54" borderId="67" xfId="0" applyFont="1" applyFill="1" applyBorder="1" applyAlignment="1">
      <alignment horizontal="center" vertical="center"/>
    </xf>
    <xf numFmtId="164" fontId="27" fillId="19" borderId="25" xfId="0" applyFont="1" applyFill="1" applyBorder="1" applyAlignment="1">
      <alignment horizontal="center" vertical="center"/>
    </xf>
    <xf numFmtId="164" fontId="45" fillId="24" borderId="62" xfId="0" applyFont="1" applyFill="1" applyBorder="1" applyAlignment="1">
      <alignment horizontal="center" vertical="center"/>
    </xf>
    <xf numFmtId="168" fontId="37" fillId="0" borderId="62" xfId="0" applyNumberFormat="1" applyFont="1" applyBorder="1" applyAlignment="1">
      <alignment horizontal="center" vertical="top"/>
    </xf>
    <xf numFmtId="164" fontId="46" fillId="24" borderId="62" xfId="0" applyFont="1" applyFill="1" applyBorder="1" applyAlignment="1">
      <alignment horizontal="center" vertical="center"/>
    </xf>
    <xf numFmtId="171" fontId="28" fillId="0" borderId="70" xfId="0" applyNumberFormat="1" applyFont="1" applyBorder="1" applyAlignment="1">
      <alignment horizontal="center" vertical="top"/>
    </xf>
    <xf numFmtId="164" fontId="47" fillId="24" borderId="62" xfId="0" applyFont="1" applyFill="1" applyBorder="1" applyAlignment="1">
      <alignment horizontal="center" vertical="center"/>
    </xf>
    <xf numFmtId="164" fontId="28" fillId="0" borderId="0" xfId="0" applyFont="1" applyAlignment="1">
      <alignment horizontal="center"/>
    </xf>
    <xf numFmtId="164" fontId="28" fillId="0" borderId="64" xfId="0" applyFont="1" applyBorder="1" applyAlignment="1">
      <alignment horizontal="center" vertical="top"/>
    </xf>
    <xf numFmtId="164" fontId="48" fillId="0" borderId="62" xfId="0" applyNumberFormat="1" applyFont="1" applyBorder="1" applyAlignment="1">
      <alignment horizontal="center" vertical="center"/>
    </xf>
    <xf numFmtId="164" fontId="28" fillId="28" borderId="37" xfId="0" applyFont="1" applyFill="1" applyBorder="1" applyAlignment="1">
      <alignment/>
    </xf>
    <xf numFmtId="164" fontId="36" fillId="56" borderId="46" xfId="84" applyFont="1" applyFill="1" applyBorder="1" applyAlignment="1">
      <alignment horizontal="center" vertical="center"/>
      <protection/>
    </xf>
    <xf numFmtId="164" fontId="27" fillId="0" borderId="37" xfId="0" applyFont="1" applyFill="1" applyBorder="1" applyAlignment="1">
      <alignment horizontal="center" vertical="center"/>
    </xf>
    <xf numFmtId="164" fontId="0" fillId="0" borderId="37" xfId="0" applyFill="1" applyBorder="1" applyAlignment="1">
      <alignment/>
    </xf>
    <xf numFmtId="164" fontId="49" fillId="24" borderId="69" xfId="0" applyFont="1" applyFill="1" applyBorder="1" applyAlignment="1">
      <alignment horizontal="center" vertical="center"/>
    </xf>
    <xf numFmtId="164" fontId="28" fillId="0" borderId="74" xfId="0" applyFont="1" applyFill="1" applyBorder="1" applyAlignment="1">
      <alignment/>
    </xf>
    <xf numFmtId="164" fontId="28" fillId="34" borderId="37" xfId="0" applyFont="1" applyFill="1" applyBorder="1" applyAlignment="1">
      <alignment/>
    </xf>
    <xf numFmtId="164" fontId="28" fillId="34" borderId="70" xfId="0" applyFont="1" applyFill="1" applyBorder="1" applyAlignment="1">
      <alignment/>
    </xf>
    <xf numFmtId="164" fontId="28" fillId="0" borderId="75" xfId="0" applyFont="1" applyFill="1" applyBorder="1" applyAlignment="1">
      <alignment/>
    </xf>
    <xf numFmtId="167" fontId="28" fillId="0" borderId="76" xfId="0" applyNumberFormat="1" applyFont="1" applyBorder="1" applyAlignment="1">
      <alignment horizontal="right" vertical="top"/>
    </xf>
    <xf numFmtId="171" fontId="28" fillId="0" borderId="77" xfId="0" applyNumberFormat="1" applyFont="1" applyBorder="1" applyAlignment="1">
      <alignment horizontal="center" vertical="top"/>
    </xf>
    <xf numFmtId="171" fontId="28" fillId="0" borderId="69" xfId="0" applyNumberFormat="1" applyFont="1" applyBorder="1" applyAlignment="1">
      <alignment horizontal="center" vertical="top"/>
    </xf>
    <xf numFmtId="164" fontId="50" fillId="24" borderId="46" xfId="0" applyFont="1" applyFill="1" applyBorder="1" applyAlignment="1">
      <alignment horizontal="center" vertical="center"/>
    </xf>
    <xf numFmtId="167" fontId="28" fillId="0" borderId="62" xfId="0" applyNumberFormat="1" applyFont="1" applyFill="1" applyBorder="1" applyAlignment="1">
      <alignment horizontal="center"/>
    </xf>
    <xf numFmtId="168" fontId="28" fillId="0" borderId="62" xfId="0" applyNumberFormat="1" applyFont="1" applyFill="1" applyBorder="1" applyAlignment="1">
      <alignment horizontal="center" vertical="top"/>
    </xf>
    <xf numFmtId="169" fontId="28" fillId="0" borderId="62" xfId="0" applyNumberFormat="1" applyFont="1" applyFill="1" applyBorder="1" applyAlignment="1">
      <alignment horizontal="center" vertical="top"/>
    </xf>
    <xf numFmtId="164" fontId="28" fillId="0" borderId="59" xfId="0" applyNumberFormat="1" applyFont="1" applyBorder="1" applyAlignment="1">
      <alignment vertical="top"/>
    </xf>
    <xf numFmtId="167" fontId="28" fillId="0" borderId="62" xfId="0" applyNumberFormat="1" applyFont="1" applyFill="1" applyBorder="1" applyAlignment="1">
      <alignment horizontal="right" vertical="top"/>
    </xf>
    <xf numFmtId="167" fontId="28" fillId="0" borderId="58" xfId="0" applyNumberFormat="1" applyFont="1" applyFill="1" applyBorder="1" applyAlignment="1">
      <alignment horizontal="right" vertical="top"/>
    </xf>
    <xf numFmtId="164" fontId="28" fillId="0" borderId="78" xfId="0" applyFont="1" applyFill="1" applyBorder="1" applyAlignment="1">
      <alignment horizontal="center" vertical="top"/>
    </xf>
    <xf numFmtId="164" fontId="28" fillId="0" borderId="46" xfId="0" applyFont="1" applyFill="1" applyBorder="1" applyAlignment="1">
      <alignment horizontal="center" vertical="top"/>
    </xf>
    <xf numFmtId="164" fontId="28" fillId="0" borderId="62" xfId="0" applyFont="1" applyFill="1" applyBorder="1" applyAlignment="1">
      <alignment horizontal="center" vertical="center"/>
    </xf>
    <xf numFmtId="164" fontId="28" fillId="0" borderId="46" xfId="0" applyFont="1" applyFill="1" applyBorder="1" applyAlignment="1">
      <alignment horizontal="center"/>
    </xf>
    <xf numFmtId="164" fontId="28" fillId="0" borderId="62" xfId="0" applyFont="1" applyFill="1" applyBorder="1" applyAlignment="1">
      <alignment horizontal="center" vertical="top"/>
    </xf>
    <xf numFmtId="167" fontId="28" fillId="0" borderId="64" xfId="0" applyNumberFormat="1" applyFont="1" applyFill="1" applyBorder="1" applyAlignment="1">
      <alignment horizontal="right" vertical="top"/>
    </xf>
    <xf numFmtId="167" fontId="28" fillId="0" borderId="63" xfId="0" applyNumberFormat="1" applyFont="1" applyFill="1" applyBorder="1" applyAlignment="1">
      <alignment horizontal="right" vertical="top"/>
    </xf>
    <xf numFmtId="164" fontId="28" fillId="0" borderId="64" xfId="0" applyFont="1" applyFill="1" applyBorder="1" applyAlignment="1">
      <alignment horizontal="center" vertical="top"/>
    </xf>
    <xf numFmtId="164" fontId="28" fillId="0" borderId="56" xfId="0" applyFont="1" applyFill="1" applyBorder="1" applyAlignment="1">
      <alignment horizontal="center" vertical="top"/>
    </xf>
    <xf numFmtId="167" fontId="28" fillId="0" borderId="70" xfId="0" applyNumberFormat="1" applyFont="1" applyFill="1" applyBorder="1" applyAlignment="1">
      <alignment horizontal="right" vertical="top"/>
    </xf>
    <xf numFmtId="167" fontId="28" fillId="0" borderId="76" xfId="0" applyNumberFormat="1" applyFont="1" applyFill="1" applyBorder="1" applyAlignment="1">
      <alignment horizontal="right" vertical="top"/>
    </xf>
    <xf numFmtId="164" fontId="28" fillId="0" borderId="77" xfId="0" applyFont="1" applyFill="1" applyBorder="1" applyAlignment="1">
      <alignment horizontal="center" vertical="top"/>
    </xf>
    <xf numFmtId="164" fontId="28" fillId="0" borderId="69" xfId="0" applyFont="1" applyFill="1" applyBorder="1" applyAlignment="1">
      <alignment horizontal="center" vertical="top"/>
    </xf>
    <xf numFmtId="164" fontId="0" fillId="0" borderId="0" xfId="0" applyFill="1" applyAlignment="1">
      <alignment/>
    </xf>
    <xf numFmtId="164" fontId="51" fillId="24" borderId="46" xfId="0" applyFont="1" applyFill="1" applyBorder="1" applyAlignment="1">
      <alignment horizontal="center" vertical="center"/>
    </xf>
    <xf numFmtId="164" fontId="47" fillId="0" borderId="68" xfId="0" applyFont="1" applyFill="1" applyBorder="1" applyAlignment="1">
      <alignment horizontal="center" vertical="center"/>
    </xf>
    <xf numFmtId="171" fontId="28" fillId="0" borderId="62" xfId="0" applyNumberFormat="1" applyFont="1" applyFill="1" applyBorder="1" applyAlignment="1">
      <alignment horizontal="center" vertical="top"/>
    </xf>
    <xf numFmtId="171" fontId="28" fillId="0" borderId="64" xfId="0" applyNumberFormat="1" applyFont="1" applyFill="1" applyBorder="1" applyAlignment="1">
      <alignment horizontal="center" vertical="top"/>
    </xf>
    <xf numFmtId="171" fontId="28" fillId="0" borderId="56" xfId="0" applyNumberFormat="1" applyFont="1" applyFill="1" applyBorder="1" applyAlignment="1">
      <alignment horizontal="center" vertical="top"/>
    </xf>
    <xf numFmtId="164" fontId="28" fillId="0" borderId="46" xfId="0" applyNumberFormat="1" applyFont="1" applyFill="1" applyBorder="1" applyAlignment="1">
      <alignment horizontal="center"/>
    </xf>
    <xf numFmtId="164" fontId="28" fillId="0" borderId="46" xfId="0" applyFont="1" applyFill="1" applyBorder="1" applyAlignment="1">
      <alignment horizontal="center" vertical="center"/>
    </xf>
    <xf numFmtId="171" fontId="28" fillId="0" borderId="77" xfId="0" applyNumberFormat="1" applyFont="1" applyFill="1" applyBorder="1" applyAlignment="1">
      <alignment horizontal="center" vertical="top"/>
    </xf>
    <xf numFmtId="171" fontId="28" fillId="0" borderId="69" xfId="0" applyNumberFormat="1" applyFont="1" applyFill="1" applyBorder="1" applyAlignment="1">
      <alignment horizontal="center" vertical="top"/>
    </xf>
    <xf numFmtId="168" fontId="48" fillId="0" borderId="62" xfId="0" applyNumberFormat="1" applyFont="1" applyFill="1" applyBorder="1" applyAlignment="1">
      <alignment horizontal="center" vertical="top"/>
    </xf>
    <xf numFmtId="164" fontId="28" fillId="24" borderId="46" xfId="0" applyFont="1" applyFill="1" applyBorder="1" applyAlignment="1">
      <alignment horizontal="center" vertical="center"/>
    </xf>
    <xf numFmtId="164" fontId="28" fillId="25" borderId="71" xfId="0" applyFont="1" applyFill="1" applyBorder="1" applyAlignment="1">
      <alignment/>
    </xf>
    <xf numFmtId="164" fontId="28" fillId="9" borderId="71" xfId="0" applyFont="1" applyFill="1" applyBorder="1" applyAlignment="1">
      <alignment/>
    </xf>
    <xf numFmtId="164" fontId="28" fillId="26" borderId="71" xfId="0" applyFont="1" applyFill="1" applyBorder="1" applyAlignment="1">
      <alignment/>
    </xf>
    <xf numFmtId="164" fontId="28" fillId="27" borderId="71" xfId="0" applyFont="1" applyFill="1" applyBorder="1" applyAlignment="1">
      <alignment/>
    </xf>
    <xf numFmtId="164" fontId="28" fillId="29" borderId="71" xfId="0" applyFont="1" applyFill="1" applyBorder="1" applyAlignment="1">
      <alignment/>
    </xf>
    <xf numFmtId="164" fontId="28" fillId="55" borderId="71" xfId="0" applyFont="1" applyFill="1" applyBorder="1" applyAlignment="1">
      <alignment/>
    </xf>
    <xf numFmtId="164" fontId="28" fillId="31" borderId="71" xfId="0" applyFont="1" applyFill="1" applyBorder="1" applyAlignment="1">
      <alignment/>
    </xf>
    <xf numFmtId="164" fontId="28" fillId="32" borderId="71" xfId="0" applyFont="1" applyFill="1" applyBorder="1" applyAlignment="1">
      <alignment/>
    </xf>
    <xf numFmtId="164" fontId="28" fillId="0" borderId="79" xfId="0" applyFont="1" applyFill="1" applyBorder="1" applyAlignment="1">
      <alignment/>
    </xf>
    <xf numFmtId="167" fontId="37" fillId="0" borderId="62" xfId="0" applyNumberFormat="1" applyFont="1" applyBorder="1" applyAlignment="1">
      <alignment horizontal="center"/>
    </xf>
    <xf numFmtId="164" fontId="52" fillId="24" borderId="46" xfId="0" applyFont="1" applyFill="1" applyBorder="1" applyAlignment="1">
      <alignment horizontal="center" vertical="center"/>
    </xf>
    <xf numFmtId="167" fontId="48" fillId="0" borderId="58" xfId="0" applyNumberFormat="1" applyFont="1" applyFill="1" applyBorder="1" applyAlignment="1">
      <alignment horizontal="right" vertical="top"/>
    </xf>
    <xf numFmtId="164" fontId="28" fillId="0" borderId="62" xfId="0" applyNumberFormat="1" applyFont="1" applyFill="1" applyBorder="1" applyAlignment="1">
      <alignment horizontal="center" vertical="center"/>
    </xf>
    <xf numFmtId="164" fontId="0" fillId="33" borderId="80" xfId="0" applyFill="1" applyBorder="1" applyAlignment="1">
      <alignment/>
    </xf>
    <xf numFmtId="167" fontId="27" fillId="0" borderId="62" xfId="0" applyNumberFormat="1" applyFont="1" applyFill="1" applyBorder="1" applyAlignment="1">
      <alignment horizontal="center"/>
    </xf>
    <xf numFmtId="168" fontId="27" fillId="0" borderId="62" xfId="0" applyNumberFormat="1" applyFont="1" applyFill="1" applyBorder="1" applyAlignment="1">
      <alignment horizontal="center" vertical="top"/>
    </xf>
    <xf numFmtId="169" fontId="27" fillId="0" borderId="62" xfId="0" applyNumberFormat="1" applyFont="1" applyFill="1" applyBorder="1" applyAlignment="1">
      <alignment horizontal="center" vertical="top"/>
    </xf>
    <xf numFmtId="164" fontId="27" fillId="0" borderId="62" xfId="0" applyFont="1" applyFill="1" applyBorder="1" applyAlignment="1">
      <alignment horizontal="center" vertical="top"/>
    </xf>
    <xf numFmtId="167" fontId="27" fillId="0" borderId="62" xfId="0" applyNumberFormat="1" applyFont="1" applyFill="1" applyBorder="1" applyAlignment="1">
      <alignment horizontal="right" vertical="top"/>
    </xf>
    <xf numFmtId="167" fontId="27" fillId="0" borderId="63" xfId="0" applyNumberFormat="1" applyFont="1" applyFill="1" applyBorder="1" applyAlignment="1">
      <alignment horizontal="right" vertical="top"/>
    </xf>
    <xf numFmtId="164" fontId="27" fillId="0" borderId="64" xfId="0" applyFont="1" applyFill="1" applyBorder="1" applyAlignment="1">
      <alignment horizontal="center" vertical="top"/>
    </xf>
    <xf numFmtId="167" fontId="28" fillId="0" borderId="69" xfId="0" applyNumberFormat="1" applyFont="1" applyFill="1" applyBorder="1" applyAlignment="1">
      <alignment horizontal="center"/>
    </xf>
    <xf numFmtId="168" fontId="28" fillId="0" borderId="69" xfId="0" applyNumberFormat="1" applyFont="1" applyFill="1" applyBorder="1" applyAlignment="1">
      <alignment horizontal="center" vertical="top"/>
    </xf>
    <xf numFmtId="169" fontId="28" fillId="0" borderId="69" xfId="0" applyNumberFormat="1" applyFont="1" applyFill="1" applyBorder="1" applyAlignment="1">
      <alignment horizontal="center" vertical="top"/>
    </xf>
    <xf numFmtId="167" fontId="28" fillId="0" borderId="69" xfId="0" applyNumberFormat="1" applyFont="1" applyFill="1" applyBorder="1" applyAlignment="1">
      <alignment horizontal="right" vertical="top"/>
    </xf>
    <xf numFmtId="164" fontId="47" fillId="0" borderId="24" xfId="0" applyFont="1" applyFill="1" applyBorder="1" applyAlignment="1">
      <alignment horizontal="center" vertical="center" wrapText="1"/>
    </xf>
    <xf numFmtId="167" fontId="28" fillId="0" borderId="56" xfId="0" applyNumberFormat="1" applyFont="1" applyFill="1" applyBorder="1" applyAlignment="1">
      <alignment horizontal="center"/>
    </xf>
    <xf numFmtId="168" fontId="28" fillId="0" borderId="59" xfId="0" applyNumberFormat="1" applyFont="1" applyFill="1" applyBorder="1" applyAlignment="1">
      <alignment horizontal="center"/>
    </xf>
    <xf numFmtId="169" fontId="28" fillId="0" borderId="56" xfId="0" applyNumberFormat="1" applyFont="1" applyFill="1" applyBorder="1" applyAlignment="1">
      <alignment horizontal="center"/>
    </xf>
    <xf numFmtId="168" fontId="28" fillId="0" borderId="56" xfId="0" applyNumberFormat="1" applyFont="1" applyFill="1" applyBorder="1" applyAlignment="1">
      <alignment horizontal="center"/>
    </xf>
    <xf numFmtId="164" fontId="28" fillId="0" borderId="56" xfId="0" applyFont="1" applyFill="1" applyBorder="1" applyAlignment="1">
      <alignment horizontal="center"/>
    </xf>
    <xf numFmtId="167" fontId="28" fillId="0" borderId="59" xfId="0" applyNumberFormat="1" applyFont="1" applyFill="1" applyBorder="1" applyAlignment="1">
      <alignment horizontal="right"/>
    </xf>
    <xf numFmtId="167" fontId="28" fillId="0" borderId="56" xfId="0" applyNumberFormat="1" applyFont="1" applyFill="1" applyBorder="1" applyAlignment="1">
      <alignment horizontal="right"/>
    </xf>
    <xf numFmtId="164" fontId="28" fillId="0" borderId="59" xfId="0" applyFont="1" applyFill="1" applyBorder="1" applyAlignment="1">
      <alignment horizontal="center" vertical="center"/>
    </xf>
    <xf numFmtId="164" fontId="37" fillId="0" borderId="62" xfId="0" applyFont="1" applyFill="1" applyBorder="1" applyAlignment="1">
      <alignment horizontal="center" vertical="center"/>
    </xf>
    <xf numFmtId="164" fontId="37" fillId="0" borderId="46" xfId="0" applyFont="1" applyFill="1" applyBorder="1" applyAlignment="1">
      <alignment horizontal="center"/>
    </xf>
    <xf numFmtId="164" fontId="0" fillId="0" borderId="37" xfId="0" applyBorder="1" applyAlignment="1">
      <alignment/>
    </xf>
    <xf numFmtId="167" fontId="28" fillId="0" borderId="64" xfId="0" applyNumberFormat="1" applyFont="1" applyFill="1" applyBorder="1" applyAlignment="1">
      <alignment horizontal="center"/>
    </xf>
    <xf numFmtId="168" fontId="28" fillId="0" borderId="64" xfId="0" applyNumberFormat="1" applyFont="1" applyFill="1" applyBorder="1" applyAlignment="1">
      <alignment horizontal="center"/>
    </xf>
    <xf numFmtId="169" fontId="28" fillId="0" borderId="64" xfId="0" applyNumberFormat="1" applyFont="1" applyFill="1" applyBorder="1" applyAlignment="1">
      <alignment horizontal="center"/>
    </xf>
    <xf numFmtId="164" fontId="28" fillId="0" borderId="64" xfId="0" applyFont="1" applyFill="1" applyBorder="1" applyAlignment="1">
      <alignment horizontal="center"/>
    </xf>
    <xf numFmtId="167" fontId="28" fillId="0" borderId="64" xfId="0" applyNumberFormat="1" applyFont="1" applyFill="1" applyBorder="1" applyAlignment="1">
      <alignment horizontal="right"/>
    </xf>
    <xf numFmtId="167" fontId="27" fillId="0" borderId="64" xfId="0" applyNumberFormat="1" applyFont="1" applyFill="1" applyBorder="1" applyAlignment="1">
      <alignment horizontal="center"/>
    </xf>
    <xf numFmtId="167" fontId="28" fillId="0" borderId="70" xfId="0" applyNumberFormat="1" applyFont="1" applyFill="1" applyBorder="1" applyAlignment="1">
      <alignment horizontal="center"/>
    </xf>
    <xf numFmtId="167" fontId="27" fillId="0" borderId="70" xfId="0" applyNumberFormat="1" applyFont="1" applyFill="1" applyBorder="1" applyAlignment="1">
      <alignment horizontal="center"/>
    </xf>
    <xf numFmtId="168" fontId="28" fillId="0" borderId="70" xfId="0" applyNumberFormat="1" applyFont="1" applyFill="1" applyBorder="1" applyAlignment="1">
      <alignment horizontal="center"/>
    </xf>
    <xf numFmtId="169" fontId="28" fillId="0" borderId="70" xfId="0" applyNumberFormat="1" applyFont="1" applyFill="1" applyBorder="1" applyAlignment="1">
      <alignment horizontal="center"/>
    </xf>
    <xf numFmtId="164" fontId="28" fillId="0" borderId="70" xfId="0" applyFont="1" applyFill="1" applyBorder="1" applyAlignment="1">
      <alignment horizontal="center"/>
    </xf>
    <xf numFmtId="167" fontId="28" fillId="0" borderId="70" xfId="0" applyNumberFormat="1" applyFont="1" applyFill="1" applyBorder="1" applyAlignment="1">
      <alignment horizontal="right"/>
    </xf>
    <xf numFmtId="164" fontId="53" fillId="24" borderId="56" xfId="0" applyFont="1" applyFill="1" applyBorder="1" applyAlignment="1">
      <alignment horizontal="center" vertical="center"/>
    </xf>
    <xf numFmtId="164" fontId="54" fillId="0" borderId="57" xfId="0" applyFont="1" applyFill="1" applyBorder="1" applyAlignment="1">
      <alignment horizontal="center" vertical="center"/>
    </xf>
    <xf numFmtId="167" fontId="48" fillId="0" borderId="56" xfId="0" applyNumberFormat="1" applyFont="1" applyBorder="1" applyAlignment="1">
      <alignment horizontal="right" vertical="top"/>
    </xf>
    <xf numFmtId="164" fontId="28" fillId="0" borderId="78" xfId="0" applyFont="1" applyBorder="1" applyAlignment="1">
      <alignment horizontal="center" vertical="top"/>
    </xf>
    <xf numFmtId="164" fontId="48" fillId="0" borderId="62" xfId="0" applyFont="1" applyBorder="1" applyAlignment="1">
      <alignment horizontal="center" vertical="top"/>
    </xf>
    <xf numFmtId="164" fontId="27" fillId="0" borderId="81" xfId="0" applyFont="1" applyFill="1" applyBorder="1" applyAlignment="1">
      <alignment/>
    </xf>
    <xf numFmtId="164" fontId="27" fillId="0" borderId="82" xfId="0" applyFont="1" applyFill="1" applyBorder="1" applyAlignment="1">
      <alignment/>
    </xf>
    <xf numFmtId="164" fontId="27" fillId="28" borderId="82" xfId="0" applyFont="1" applyFill="1" applyBorder="1" applyAlignment="1">
      <alignment/>
    </xf>
    <xf numFmtId="164" fontId="27" fillId="32" borderId="82" xfId="0" applyFont="1" applyFill="1" applyBorder="1" applyAlignment="1">
      <alignment/>
    </xf>
    <xf numFmtId="164" fontId="27" fillId="0" borderId="83" xfId="0" applyFont="1" applyFill="1" applyBorder="1" applyAlignment="1">
      <alignment/>
    </xf>
    <xf numFmtId="171" fontId="28" fillId="0" borderId="56" xfId="0" applyNumberFormat="1" applyFont="1" applyFill="1" applyBorder="1" applyAlignment="1">
      <alignment horizontal="center" vertical="center"/>
    </xf>
    <xf numFmtId="164" fontId="28" fillId="57" borderId="37" xfId="0" applyFont="1" applyFill="1" applyBorder="1" applyAlignment="1">
      <alignment horizontal="center" vertical="center"/>
    </xf>
    <xf numFmtId="164" fontId="28" fillId="57" borderId="84" xfId="0" applyFont="1" applyFill="1" applyBorder="1" applyAlignment="1">
      <alignment horizontal="center" vertical="center"/>
    </xf>
    <xf numFmtId="164" fontId="55" fillId="0" borderId="0" xfId="0" applyFont="1" applyFill="1" applyBorder="1" applyAlignment="1">
      <alignment horizontal="left" vertical="top"/>
    </xf>
    <xf numFmtId="164" fontId="41" fillId="25" borderId="0" xfId="0" applyFont="1" applyFill="1" applyBorder="1" applyAlignment="1">
      <alignment/>
    </xf>
    <xf numFmtId="164" fontId="56" fillId="9" borderId="0" xfId="0" applyFont="1" applyFill="1" applyBorder="1" applyAlignment="1">
      <alignment/>
    </xf>
    <xf numFmtId="164" fontId="33" fillId="26" borderId="61" xfId="0" applyFont="1" applyFill="1" applyBorder="1" applyAlignment="1">
      <alignment/>
    </xf>
    <xf numFmtId="164" fontId="28" fillId="27" borderId="60" xfId="0" applyFont="1" applyFill="1" applyBorder="1" applyAlignment="1">
      <alignment/>
    </xf>
    <xf numFmtId="164" fontId="28" fillId="28" borderId="60" xfId="0" applyFont="1" applyFill="1" applyBorder="1" applyAlignment="1">
      <alignment/>
    </xf>
    <xf numFmtId="164" fontId="28" fillId="29" borderId="60" xfId="0" applyFont="1" applyFill="1" applyBorder="1" applyAlignment="1">
      <alignment/>
    </xf>
    <xf numFmtId="164" fontId="28" fillId="53" borderId="60" xfId="0" applyFont="1" applyFill="1" applyBorder="1" applyAlignment="1">
      <alignment/>
    </xf>
    <xf numFmtId="164" fontId="28" fillId="31" borderId="60" xfId="0" applyFont="1" applyFill="1" applyBorder="1" applyAlignment="1">
      <alignment/>
    </xf>
    <xf numFmtId="164" fontId="0" fillId="48" borderId="0" xfId="0" applyFill="1" applyAlignment="1">
      <alignment/>
    </xf>
    <xf numFmtId="164" fontId="28" fillId="34" borderId="60" xfId="0" applyFont="1" applyFill="1" applyBorder="1" applyAlignment="1">
      <alignment/>
    </xf>
    <xf numFmtId="164" fontId="56" fillId="0" borderId="0" xfId="0" applyFont="1" applyFill="1" applyBorder="1" applyAlignment="1">
      <alignment/>
    </xf>
    <xf numFmtId="164" fontId="27" fillId="48" borderId="0" xfId="0" applyFont="1" applyFill="1" applyBorder="1" applyAlignment="1">
      <alignment/>
    </xf>
    <xf numFmtId="164" fontId="41" fillId="58" borderId="0" xfId="0" applyFont="1" applyFill="1" applyBorder="1" applyAlignment="1">
      <alignment/>
    </xf>
    <xf numFmtId="164" fontId="28" fillId="34" borderId="0" xfId="0" applyFont="1" applyFill="1" applyBorder="1" applyAlignment="1">
      <alignment/>
    </xf>
    <xf numFmtId="164" fontId="41" fillId="0" borderId="0" xfId="0" applyFont="1" applyFill="1" applyBorder="1" applyAlignment="1">
      <alignment/>
    </xf>
    <xf numFmtId="164" fontId="41" fillId="26" borderId="0" xfId="0" applyFont="1" applyFill="1" applyBorder="1" applyAlignment="1">
      <alignment/>
    </xf>
    <xf numFmtId="164" fontId="41" fillId="48" borderId="0" xfId="0" applyFont="1" applyFill="1" applyBorder="1" applyAlignment="1">
      <alignment/>
    </xf>
    <xf numFmtId="164" fontId="28" fillId="34" borderId="0" xfId="0" applyFont="1" applyFill="1" applyBorder="1" applyAlignment="1">
      <alignment/>
    </xf>
    <xf numFmtId="164" fontId="0" fillId="0" borderId="0" xfId="0" applyFont="1" applyAlignment="1">
      <alignment wrapText="1"/>
    </xf>
    <xf numFmtId="167" fontId="57" fillId="0" borderId="0" xfId="0" applyNumberFormat="1" applyFont="1" applyBorder="1" applyAlignment="1">
      <alignment horizontal="center"/>
    </xf>
    <xf numFmtId="164" fontId="41" fillId="27" borderId="0" xfId="0" applyFont="1" applyFill="1" applyBorder="1" applyAlignment="1">
      <alignment horizontal="left"/>
    </xf>
    <xf numFmtId="164" fontId="41" fillId="0" borderId="0" xfId="0" applyFont="1" applyFill="1" applyBorder="1" applyAlignment="1">
      <alignment horizontal="left"/>
    </xf>
    <xf numFmtId="164" fontId="38" fillId="28" borderId="0" xfId="0" applyFont="1" applyFill="1" applyBorder="1" applyAlignment="1">
      <alignment/>
    </xf>
    <xf numFmtId="164" fontId="38" fillId="0" borderId="0" xfId="0" applyFont="1" applyFill="1" applyBorder="1" applyAlignment="1">
      <alignment/>
    </xf>
    <xf numFmtId="164" fontId="41" fillId="29" borderId="0" xfId="0" applyFont="1" applyFill="1" applyBorder="1" applyAlignment="1">
      <alignment/>
    </xf>
    <xf numFmtId="167" fontId="27" fillId="0" borderId="0" xfId="0" applyNumberFormat="1" applyFont="1" applyFill="1" applyBorder="1" applyAlignment="1">
      <alignment horizontal="right"/>
    </xf>
    <xf numFmtId="164" fontId="27" fillId="0" borderId="0" xfId="0" applyNumberFormat="1" applyFont="1" applyFill="1" applyBorder="1" applyAlignment="1">
      <alignment horizontal="center" vertical="center"/>
    </xf>
    <xf numFmtId="164" fontId="27" fillId="0" borderId="0" xfId="0" applyFont="1" applyFill="1" applyBorder="1" applyAlignment="1">
      <alignment horizontal="center"/>
    </xf>
    <xf numFmtId="164" fontId="27" fillId="0" borderId="0" xfId="0" applyNumberFormat="1" applyFont="1" applyFill="1" applyBorder="1" applyAlignment="1">
      <alignment horizontal="center"/>
    </xf>
    <xf numFmtId="164" fontId="0" fillId="53" borderId="0" xfId="0" applyFont="1" applyFill="1" applyBorder="1" applyAlignment="1">
      <alignment/>
    </xf>
    <xf numFmtId="164" fontId="41" fillId="53" borderId="0" xfId="0" applyFont="1" applyFill="1" applyBorder="1" applyAlignment="1">
      <alignment/>
    </xf>
    <xf numFmtId="164" fontId="55" fillId="0" borderId="0" xfId="0" applyFont="1" applyFill="1" applyBorder="1" applyAlignment="1">
      <alignment horizontal="left" vertical="center"/>
    </xf>
    <xf numFmtId="164" fontId="41" fillId="31" borderId="0" xfId="0" applyFont="1" applyFill="1" applyBorder="1" applyAlignment="1">
      <alignment/>
    </xf>
    <xf numFmtId="164" fontId="28" fillId="0" borderId="0" xfId="0" applyFont="1" applyBorder="1" applyAlignment="1">
      <alignment horizontal="center" vertical="center"/>
    </xf>
    <xf numFmtId="167" fontId="27" fillId="0" borderId="0" xfId="0" applyNumberFormat="1" applyFont="1" applyBorder="1" applyAlignment="1">
      <alignment horizontal="center" vertical="center"/>
    </xf>
    <xf numFmtId="167" fontId="28" fillId="23" borderId="46" xfId="0" applyNumberFormat="1" applyFont="1" applyFill="1" applyBorder="1" applyAlignment="1">
      <alignment horizontal="center" vertical="center" wrapText="1"/>
    </xf>
    <xf numFmtId="170" fontId="29" fillId="24" borderId="37" xfId="0" applyNumberFormat="1" applyFont="1" applyFill="1" applyBorder="1" applyAlignment="1">
      <alignment horizontal="center" vertical="center" wrapText="1"/>
    </xf>
    <xf numFmtId="169" fontId="28" fillId="23" borderId="46" xfId="0" applyNumberFormat="1" applyFont="1" applyFill="1" applyBorder="1" applyAlignment="1">
      <alignment horizontal="center" vertical="center" wrapText="1"/>
    </xf>
    <xf numFmtId="164" fontId="29" fillId="24" borderId="37" xfId="0" applyFont="1" applyFill="1" applyBorder="1" applyAlignment="1">
      <alignment horizontal="center" vertical="center" wrapText="1"/>
    </xf>
    <xf numFmtId="167" fontId="28" fillId="23" borderId="54" xfId="0" applyNumberFormat="1" applyFont="1" applyFill="1" applyBorder="1" applyAlignment="1">
      <alignment horizontal="center" vertical="center" wrapText="1"/>
    </xf>
    <xf numFmtId="164" fontId="28" fillId="23" borderId="46" xfId="0" applyNumberFormat="1" applyFont="1" applyFill="1" applyBorder="1" applyAlignment="1">
      <alignment horizontal="center" vertical="center" wrapText="1"/>
    </xf>
    <xf numFmtId="164" fontId="28" fillId="23" borderId="46" xfId="0" applyNumberFormat="1" applyFont="1" applyFill="1" applyBorder="1" applyAlignment="1">
      <alignment horizontal="center" vertical="center"/>
    </xf>
    <xf numFmtId="164" fontId="30" fillId="0" borderId="60" xfId="0" applyFont="1" applyBorder="1" applyAlignment="1">
      <alignment horizontal="center" vertical="center" textRotation="90"/>
    </xf>
    <xf numFmtId="164" fontId="31" fillId="25" borderId="61" xfId="0" applyFont="1" applyFill="1" applyBorder="1" applyAlignment="1">
      <alignment/>
    </xf>
    <xf numFmtId="164" fontId="32" fillId="19" borderId="61" xfId="0" applyFont="1" applyFill="1" applyBorder="1" applyAlignment="1">
      <alignment/>
    </xf>
    <xf numFmtId="164" fontId="31" fillId="9" borderId="61" xfId="0" applyFont="1" applyFill="1" applyBorder="1" applyAlignment="1">
      <alignment/>
    </xf>
    <xf numFmtId="164" fontId="32" fillId="27" borderId="61" xfId="0" applyFont="1" applyFill="1" applyBorder="1" applyAlignment="1">
      <alignment/>
    </xf>
    <xf numFmtId="164" fontId="32" fillId="28" borderId="61" xfId="0" applyFont="1" applyFill="1" applyBorder="1" applyAlignment="1">
      <alignment/>
    </xf>
    <xf numFmtId="164" fontId="31" fillId="29" borderId="61" xfId="0" applyFont="1" applyFill="1" applyBorder="1" applyAlignment="1">
      <alignment/>
    </xf>
    <xf numFmtId="164" fontId="32" fillId="30" borderId="61" xfId="0" applyFont="1" applyFill="1" applyBorder="1" applyAlignment="1">
      <alignment/>
    </xf>
    <xf numFmtId="164" fontId="32" fillId="31" borderId="61" xfId="0" applyFont="1" applyFill="1" applyBorder="1" applyAlignment="1">
      <alignment/>
    </xf>
    <xf numFmtId="164" fontId="32" fillId="32" borderId="61" xfId="0" applyFont="1" applyFill="1" applyBorder="1" applyAlignment="1">
      <alignment horizontal="center"/>
    </xf>
    <xf numFmtId="164" fontId="34" fillId="19" borderId="61" xfId="0" applyFont="1" applyFill="1" applyBorder="1" applyAlignment="1">
      <alignment/>
    </xf>
    <xf numFmtId="164" fontId="34" fillId="33" borderId="61" xfId="0" applyFont="1" applyFill="1" applyBorder="1" applyAlignment="1">
      <alignment/>
    </xf>
    <xf numFmtId="164" fontId="34" fillId="19" borderId="85" xfId="0" applyFont="1" applyFill="1" applyBorder="1" applyAlignment="1">
      <alignment/>
    </xf>
    <xf numFmtId="164" fontId="35" fillId="34" borderId="61" xfId="0" applyFont="1" applyFill="1" applyBorder="1" applyAlignment="1">
      <alignment/>
    </xf>
    <xf numFmtId="164" fontId="34" fillId="20" borderId="55" xfId="0" applyFont="1" applyFill="1" applyBorder="1" applyAlignment="1">
      <alignment/>
    </xf>
    <xf numFmtId="164" fontId="28" fillId="56" borderId="46" xfId="0" applyFont="1" applyFill="1" applyBorder="1" applyAlignment="1">
      <alignment horizontal="center" vertical="center"/>
    </xf>
    <xf numFmtId="164" fontId="28" fillId="52" borderId="65" xfId="0" applyFont="1" applyFill="1" applyBorder="1" applyAlignment="1">
      <alignment horizontal="center" vertical="center" textRotation="90" wrapText="1"/>
    </xf>
    <xf numFmtId="164" fontId="28" fillId="23" borderId="46" xfId="0" applyFont="1" applyFill="1" applyBorder="1" applyAlignment="1">
      <alignment horizontal="center" vertical="center"/>
    </xf>
    <xf numFmtId="164" fontId="42" fillId="24" borderId="86" xfId="0" applyFont="1" applyFill="1" applyBorder="1" applyAlignment="1">
      <alignment horizontal="center" vertical="center"/>
    </xf>
    <xf numFmtId="164" fontId="37" fillId="0" borderId="16" xfId="0" applyFont="1" applyFill="1" applyBorder="1" applyAlignment="1">
      <alignment horizontal="center" vertical="center"/>
    </xf>
    <xf numFmtId="167" fontId="28" fillId="0" borderId="87" xfId="0" applyNumberFormat="1" applyFont="1" applyBorder="1" applyAlignment="1">
      <alignment horizontal="center" vertical="center"/>
    </xf>
    <xf numFmtId="167" fontId="28" fillId="0" borderId="87" xfId="0" applyNumberFormat="1" applyFont="1" applyBorder="1" applyAlignment="1">
      <alignment horizontal="center" vertical="top"/>
    </xf>
    <xf numFmtId="168" fontId="37" fillId="0" borderId="87" xfId="0" applyNumberFormat="1" applyFont="1" applyFill="1" applyBorder="1" applyAlignment="1">
      <alignment horizontal="center" vertical="top"/>
    </xf>
    <xf numFmtId="169" fontId="28" fillId="0" borderId="87" xfId="0" applyNumberFormat="1" applyFont="1" applyBorder="1" applyAlignment="1">
      <alignment horizontal="center" vertical="top"/>
    </xf>
    <xf numFmtId="164" fontId="37" fillId="0" borderId="87" xfId="0" applyFont="1" applyFill="1" applyBorder="1" applyAlignment="1">
      <alignment horizontal="center" vertical="center"/>
    </xf>
    <xf numFmtId="167" fontId="28" fillId="0" borderId="87" xfId="0" applyNumberFormat="1" applyFont="1" applyFill="1" applyBorder="1" applyAlignment="1">
      <alignment horizontal="right" vertical="top"/>
    </xf>
    <xf numFmtId="167" fontId="28" fillId="0" borderId="88" xfId="0" applyNumberFormat="1" applyFont="1" applyFill="1" applyBorder="1" applyAlignment="1">
      <alignment horizontal="right" vertical="top"/>
    </xf>
    <xf numFmtId="164" fontId="28" fillId="0" borderId="89" xfId="0" applyFont="1" applyFill="1" applyBorder="1" applyAlignment="1">
      <alignment horizontal="center" vertical="top"/>
    </xf>
    <xf numFmtId="164" fontId="28" fillId="0" borderId="48" xfId="0" applyFont="1" applyBorder="1" applyAlignment="1">
      <alignment horizontal="center" vertical="top"/>
    </xf>
    <xf numFmtId="167" fontId="28" fillId="0" borderId="87" xfId="0" applyNumberFormat="1" applyFont="1" applyBorder="1" applyAlignment="1">
      <alignment horizontal="right" vertical="top"/>
    </xf>
    <xf numFmtId="164" fontId="28" fillId="0" borderId="49" xfId="0" applyFont="1" applyBorder="1" applyAlignment="1">
      <alignment horizontal="center"/>
    </xf>
    <xf numFmtId="164" fontId="37" fillId="0" borderId="48" xfId="0" applyFont="1" applyFill="1" applyBorder="1" applyAlignment="1">
      <alignment horizontal="center"/>
    </xf>
    <xf numFmtId="164" fontId="28" fillId="0" borderId="51" xfId="0" applyFont="1" applyFill="1" applyBorder="1" applyAlignment="1">
      <alignment/>
    </xf>
    <xf numFmtId="164" fontId="28" fillId="5" borderId="48" xfId="0" applyFont="1" applyFill="1" applyBorder="1" applyAlignment="1">
      <alignment horizontal="center" vertical="center"/>
    </xf>
    <xf numFmtId="164" fontId="28" fillId="17" borderId="48" xfId="84" applyFont="1" applyFill="1" applyBorder="1" applyAlignment="1">
      <alignment horizontal="center" vertical="center"/>
      <protection/>
    </xf>
    <xf numFmtId="164" fontId="41" fillId="39" borderId="16" xfId="84" applyFont="1" applyFill="1" applyBorder="1" applyAlignment="1">
      <alignment horizontal="center" wrapText="1"/>
      <protection/>
    </xf>
    <xf numFmtId="164" fontId="41" fillId="40" borderId="49" xfId="84" applyFont="1" applyFill="1" applyBorder="1" applyAlignment="1">
      <alignment horizontal="center" wrapText="1"/>
      <protection/>
    </xf>
    <xf numFmtId="164" fontId="37" fillId="9" borderId="48" xfId="84" applyFont="1" applyFill="1" applyBorder="1" applyAlignment="1">
      <alignment horizontal="center" vertical="center"/>
      <protection/>
    </xf>
    <xf numFmtId="164" fontId="28" fillId="48" borderId="48" xfId="84" applyFont="1" applyFill="1" applyBorder="1" applyAlignment="1">
      <alignment horizontal="center" vertical="center"/>
      <protection/>
    </xf>
    <xf numFmtId="164" fontId="28" fillId="0" borderId="49" xfId="0" applyFont="1" applyFill="1" applyBorder="1" applyAlignment="1">
      <alignment/>
    </xf>
    <xf numFmtId="164" fontId="28" fillId="0" borderId="49" xfId="0" applyFont="1" applyBorder="1" applyAlignment="1">
      <alignment/>
    </xf>
    <xf numFmtId="164" fontId="28" fillId="0" borderId="90" xfId="0" applyFont="1" applyFill="1" applyBorder="1" applyAlignment="1">
      <alignment/>
    </xf>
    <xf numFmtId="164" fontId="0" fillId="0" borderId="48" xfId="0" applyBorder="1" applyAlignment="1">
      <alignment/>
    </xf>
    <xf numFmtId="164" fontId="28" fillId="17" borderId="51" xfId="0" applyFont="1" applyFill="1" applyBorder="1" applyAlignment="1">
      <alignment/>
    </xf>
    <xf numFmtId="164" fontId="28" fillId="25" borderId="51" xfId="0" applyFont="1" applyFill="1" applyBorder="1" applyAlignment="1">
      <alignment/>
    </xf>
    <xf numFmtId="164" fontId="28" fillId="9" borderId="51" xfId="0" applyFont="1" applyFill="1" applyBorder="1" applyAlignment="1">
      <alignment/>
    </xf>
    <xf numFmtId="164" fontId="28" fillId="26" borderId="51" xfId="0" applyFont="1" applyFill="1" applyBorder="1" applyAlignment="1">
      <alignment/>
    </xf>
    <xf numFmtId="164" fontId="28" fillId="27" borderId="51" xfId="0" applyFont="1" applyFill="1" applyBorder="1" applyAlignment="1">
      <alignment/>
    </xf>
    <xf numFmtId="164" fontId="28" fillId="29" borderId="51" xfId="0" applyFont="1" applyFill="1" applyBorder="1" applyAlignment="1">
      <alignment/>
    </xf>
    <xf numFmtId="164" fontId="28" fillId="53" borderId="51" xfId="0" applyFont="1" applyFill="1" applyBorder="1" applyAlignment="1">
      <alignment/>
    </xf>
    <xf numFmtId="164" fontId="28" fillId="31" borderId="51" xfId="0" applyFont="1" applyFill="1" applyBorder="1" applyAlignment="1">
      <alignment/>
    </xf>
    <xf numFmtId="164" fontId="28" fillId="32" borderId="51" xfId="0" applyFont="1" applyFill="1" applyBorder="1" applyAlignment="1">
      <alignment/>
    </xf>
    <xf numFmtId="164" fontId="28" fillId="0" borderId="91" xfId="0" applyFont="1" applyFill="1" applyBorder="1" applyAlignment="1">
      <alignment/>
    </xf>
    <xf numFmtId="167" fontId="28" fillId="0" borderId="62" xfId="0" applyNumberFormat="1" applyFont="1" applyBorder="1" applyAlignment="1">
      <alignment horizontal="center" vertical="center"/>
    </xf>
    <xf numFmtId="167" fontId="28" fillId="0" borderId="62" xfId="0" applyNumberFormat="1" applyFont="1" applyBorder="1" applyAlignment="1">
      <alignment horizontal="center" vertical="top"/>
    </xf>
    <xf numFmtId="168" fontId="37" fillId="0" borderId="62" xfId="0" applyNumberFormat="1" applyFont="1" applyFill="1" applyBorder="1" applyAlignment="1">
      <alignment horizontal="center" vertical="top"/>
    </xf>
    <xf numFmtId="164" fontId="0" fillId="0" borderId="46" xfId="0" applyBorder="1" applyAlignment="1">
      <alignment/>
    </xf>
    <xf numFmtId="167" fontId="37" fillId="0" borderId="62" xfId="0" applyNumberFormat="1" applyFont="1" applyFill="1" applyBorder="1" applyAlignment="1">
      <alignment horizontal="center" vertical="center"/>
    </xf>
    <xf numFmtId="164" fontId="27" fillId="0" borderId="62" xfId="0" applyFont="1" applyBorder="1" applyAlignment="1">
      <alignment horizontal="center" vertical="top"/>
    </xf>
    <xf numFmtId="164" fontId="28" fillId="37" borderId="71" xfId="0" applyFont="1" applyFill="1" applyBorder="1" applyAlignment="1">
      <alignment/>
    </xf>
    <xf numFmtId="164" fontId="37" fillId="0" borderId="56" xfId="0" applyFont="1" applyFill="1" applyBorder="1" applyAlignment="1">
      <alignment horizontal="center"/>
    </xf>
    <xf numFmtId="164" fontId="28" fillId="37" borderId="72" xfId="0" applyFont="1" applyFill="1" applyBorder="1" applyAlignment="1">
      <alignment/>
    </xf>
    <xf numFmtId="164" fontId="0" fillId="19" borderId="67" xfId="0" applyFill="1" applyBorder="1" applyAlignment="1">
      <alignment vertical="center"/>
    </xf>
    <xf numFmtId="164" fontId="42" fillId="24" borderId="92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 horizontal="center" vertical="center"/>
    </xf>
    <xf numFmtId="167" fontId="28" fillId="0" borderId="62" xfId="0" applyNumberFormat="1" applyFont="1" applyFill="1" applyBorder="1" applyAlignment="1">
      <alignment horizontal="center" vertical="center"/>
    </xf>
    <xf numFmtId="167" fontId="28" fillId="0" borderId="56" xfId="0" applyNumberFormat="1" applyFont="1" applyBorder="1" applyAlignment="1">
      <alignment horizontal="center" vertical="top"/>
    </xf>
    <xf numFmtId="164" fontId="37" fillId="0" borderId="56" xfId="0" applyFont="1" applyFill="1" applyBorder="1" applyAlignment="1">
      <alignment horizontal="center" vertical="center"/>
    </xf>
    <xf numFmtId="164" fontId="37" fillId="0" borderId="69" xfId="0" applyFont="1" applyFill="1" applyBorder="1" applyAlignment="1">
      <alignment horizontal="center"/>
    </xf>
    <xf numFmtId="164" fontId="28" fillId="17" borderId="72" xfId="0" applyFont="1" applyFill="1" applyBorder="1" applyAlignment="1">
      <alignment/>
    </xf>
    <xf numFmtId="164" fontId="28" fillId="25" borderId="60" xfId="0" applyFont="1" applyFill="1" applyBorder="1" applyAlignment="1">
      <alignment/>
    </xf>
    <xf numFmtId="164" fontId="28" fillId="9" borderId="60" xfId="0" applyFont="1" applyFill="1" applyBorder="1" applyAlignment="1">
      <alignment/>
    </xf>
    <xf numFmtId="164" fontId="28" fillId="26" borderId="60" xfId="0" applyFont="1" applyFill="1" applyBorder="1" applyAlignment="1">
      <alignment/>
    </xf>
    <xf numFmtId="164" fontId="28" fillId="32" borderId="60" xfId="0" applyFont="1" applyFill="1" applyBorder="1" applyAlignment="1">
      <alignment/>
    </xf>
    <xf numFmtId="164" fontId="28" fillId="0" borderId="93" xfId="0" applyFont="1" applyFill="1" applyBorder="1" applyAlignment="1">
      <alignment/>
    </xf>
    <xf numFmtId="167" fontId="28" fillId="0" borderId="62" xfId="0" applyNumberFormat="1" applyFont="1" applyFill="1" applyBorder="1" applyAlignment="1">
      <alignment horizontal="center" vertical="top"/>
    </xf>
    <xf numFmtId="164" fontId="27" fillId="0" borderId="69" xfId="0" applyFont="1" applyFill="1" applyBorder="1" applyAlignment="1">
      <alignment horizontal="center" vertical="top"/>
    </xf>
    <xf numFmtId="164" fontId="43" fillId="24" borderId="94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/>
    </xf>
    <xf numFmtId="168" fontId="37" fillId="0" borderId="56" xfId="0" applyNumberFormat="1" applyFont="1" applyFill="1" applyBorder="1" applyAlignment="1">
      <alignment horizontal="center" vertical="top"/>
    </xf>
    <xf numFmtId="164" fontId="28" fillId="17" borderId="71" xfId="0" applyFont="1" applyFill="1" applyBorder="1" applyAlignment="1">
      <alignment/>
    </xf>
    <xf numFmtId="167" fontId="27" fillId="0" borderId="62" xfId="0" applyNumberFormat="1" applyFont="1" applyBorder="1" applyAlignment="1">
      <alignment horizontal="center" vertical="top"/>
    </xf>
    <xf numFmtId="167" fontId="37" fillId="0" borderId="62" xfId="0" applyNumberFormat="1" applyFont="1" applyFill="1" applyBorder="1" applyAlignment="1">
      <alignment horizontal="center" vertical="top"/>
    </xf>
    <xf numFmtId="164" fontId="27" fillId="0" borderId="69" xfId="0" applyFont="1" applyBorder="1" applyAlignment="1">
      <alignment horizontal="center" vertical="top"/>
    </xf>
    <xf numFmtId="164" fontId="44" fillId="24" borderId="94" xfId="0" applyFont="1" applyFill="1" applyBorder="1" applyAlignment="1">
      <alignment horizontal="center" vertical="center"/>
    </xf>
    <xf numFmtId="167" fontId="28" fillId="0" borderId="56" xfId="0" applyNumberFormat="1" applyFont="1" applyFill="1" applyBorder="1" applyAlignment="1">
      <alignment horizontal="right" vertical="top"/>
    </xf>
    <xf numFmtId="164" fontId="45" fillId="24" borderId="94" xfId="0" applyFont="1" applyFill="1" applyBorder="1" applyAlignment="1">
      <alignment horizontal="center" vertical="center"/>
    </xf>
    <xf numFmtId="169" fontId="48" fillId="0" borderId="62" xfId="0" applyNumberFormat="1" applyFont="1" applyBorder="1" applyAlignment="1">
      <alignment horizontal="center" vertical="top"/>
    </xf>
    <xf numFmtId="164" fontId="34" fillId="19" borderId="67" xfId="0" applyFont="1" applyFill="1" applyBorder="1" applyAlignment="1">
      <alignment vertical="center"/>
    </xf>
    <xf numFmtId="164" fontId="46" fillId="24" borderId="94" xfId="0" applyFont="1" applyFill="1" applyBorder="1" applyAlignment="1">
      <alignment horizontal="center" vertical="center"/>
    </xf>
    <xf numFmtId="164" fontId="47" fillId="24" borderId="94" xfId="0" applyFont="1" applyFill="1" applyBorder="1" applyAlignment="1">
      <alignment horizontal="center" vertical="center"/>
    </xf>
    <xf numFmtId="164" fontId="28" fillId="0" borderId="0" xfId="0" applyFont="1" applyFill="1" applyBorder="1" applyAlignment="1">
      <alignment horizontal="center" vertical="center"/>
    </xf>
    <xf numFmtId="164" fontId="49" fillId="24" borderId="94" xfId="0" applyFont="1" applyFill="1" applyBorder="1" applyAlignment="1">
      <alignment horizontal="center" vertical="center"/>
    </xf>
    <xf numFmtId="164" fontId="37" fillId="0" borderId="37" xfId="0" applyFont="1" applyFill="1" applyBorder="1" applyAlignment="1">
      <alignment horizontal="center" vertical="center"/>
    </xf>
    <xf numFmtId="164" fontId="28" fillId="17" borderId="60" xfId="0" applyFont="1" applyFill="1" applyBorder="1" applyAlignment="1">
      <alignment/>
    </xf>
    <xf numFmtId="171" fontId="28" fillId="0" borderId="62" xfId="0" applyNumberFormat="1" applyFont="1" applyBorder="1" applyAlignment="1">
      <alignment horizontal="center" vertical="center"/>
    </xf>
    <xf numFmtId="164" fontId="50" fillId="24" borderId="94" xfId="0" applyFont="1" applyFill="1" applyBorder="1" applyAlignment="1">
      <alignment horizontal="center" vertical="center"/>
    </xf>
    <xf numFmtId="164" fontId="54" fillId="0" borderId="37" xfId="0" applyFont="1" applyFill="1" applyBorder="1" applyAlignment="1">
      <alignment horizontal="center" vertical="center"/>
    </xf>
    <xf numFmtId="171" fontId="28" fillId="0" borderId="62" xfId="0" applyNumberFormat="1" applyFont="1" applyFill="1" applyBorder="1" applyAlignment="1">
      <alignment horizontal="center" vertical="center"/>
    </xf>
    <xf numFmtId="167" fontId="27" fillId="0" borderId="62" xfId="0" applyNumberFormat="1" applyFont="1" applyFill="1" applyBorder="1" applyAlignment="1">
      <alignment horizontal="center" vertical="center"/>
    </xf>
    <xf numFmtId="164" fontId="27" fillId="0" borderId="62" xfId="0" applyFont="1" applyFill="1" applyBorder="1" applyAlignment="1">
      <alignment horizontal="center" vertical="center"/>
    </xf>
    <xf numFmtId="164" fontId="58" fillId="24" borderId="94" xfId="0" applyFont="1" applyFill="1" applyBorder="1" applyAlignment="1">
      <alignment horizontal="center" vertical="center"/>
    </xf>
    <xf numFmtId="164" fontId="54" fillId="0" borderId="0" xfId="0" applyFont="1" applyFill="1" applyBorder="1" applyAlignment="1">
      <alignment horizontal="center" vertical="center"/>
    </xf>
    <xf numFmtId="164" fontId="52" fillId="24" borderId="94" xfId="0" applyFont="1" applyFill="1" applyBorder="1" applyAlignment="1">
      <alignment horizontal="center" vertical="center"/>
    </xf>
    <xf numFmtId="164" fontId="47" fillId="0" borderId="37" xfId="0" applyFont="1" applyFill="1" applyBorder="1" applyAlignment="1">
      <alignment horizontal="center" vertical="center"/>
    </xf>
    <xf numFmtId="164" fontId="37" fillId="0" borderId="0" xfId="0" applyFont="1" applyAlignment="1">
      <alignment horizontal="center" vertical="center"/>
    </xf>
    <xf numFmtId="164" fontId="28" fillId="0" borderId="59" xfId="0" applyFont="1" applyFill="1" applyBorder="1" applyAlignment="1">
      <alignment horizontal="center" vertical="top"/>
    </xf>
    <xf numFmtId="167" fontId="28" fillId="0" borderId="69" xfId="0" applyNumberFormat="1" applyFont="1" applyFill="1" applyBorder="1" applyAlignment="1">
      <alignment horizontal="center" vertical="center"/>
    </xf>
    <xf numFmtId="167" fontId="37" fillId="0" borderId="69" xfId="0" applyNumberFormat="1" applyFont="1" applyFill="1" applyBorder="1" applyAlignment="1">
      <alignment horizontal="center" vertical="top"/>
    </xf>
    <xf numFmtId="171" fontId="28" fillId="0" borderId="69" xfId="0" applyNumberFormat="1" applyFont="1" applyFill="1" applyBorder="1" applyAlignment="1">
      <alignment horizontal="center" vertical="center"/>
    </xf>
    <xf numFmtId="164" fontId="48" fillId="0" borderId="56" xfId="0" applyFont="1" applyFill="1" applyBorder="1" applyAlignment="1">
      <alignment horizontal="center" vertical="center"/>
    </xf>
    <xf numFmtId="167" fontId="37" fillId="0" borderId="59" xfId="0" applyNumberFormat="1" applyFont="1" applyFill="1" applyBorder="1" applyAlignment="1">
      <alignment horizontal="right"/>
    </xf>
    <xf numFmtId="167" fontId="48" fillId="0" borderId="59" xfId="0" applyNumberFormat="1" applyFont="1" applyFill="1" applyBorder="1" applyAlignment="1">
      <alignment horizontal="right"/>
    </xf>
    <xf numFmtId="164" fontId="48" fillId="0" borderId="62" xfId="0" applyFont="1" applyFill="1" applyBorder="1" applyAlignment="1">
      <alignment horizontal="center" vertical="center"/>
    </xf>
    <xf numFmtId="164" fontId="28" fillId="0" borderId="64" xfId="0" applyFont="1" applyFill="1" applyBorder="1" applyAlignment="1">
      <alignment horizontal="center" vertical="center"/>
    </xf>
    <xf numFmtId="167" fontId="28" fillId="0" borderId="64" xfId="0" applyNumberFormat="1" applyFont="1" applyFill="1" applyBorder="1" applyAlignment="1">
      <alignment horizontal="center" vertical="center"/>
    </xf>
    <xf numFmtId="167" fontId="28" fillId="0" borderId="70" xfId="0" applyNumberFormat="1" applyFont="1" applyFill="1" applyBorder="1" applyAlignment="1">
      <alignment horizontal="center" vertical="center"/>
    </xf>
    <xf numFmtId="164" fontId="28" fillId="0" borderId="70" xfId="0" applyFont="1" applyFill="1" applyBorder="1" applyAlignment="1">
      <alignment horizontal="center" vertical="center"/>
    </xf>
    <xf numFmtId="164" fontId="53" fillId="24" borderId="94" xfId="0" applyFont="1" applyFill="1" applyBorder="1" applyAlignment="1">
      <alignment horizontal="center" vertical="center"/>
    </xf>
    <xf numFmtId="167" fontId="48" fillId="0" borderId="62" xfId="0" applyNumberFormat="1" applyFont="1" applyFill="1" applyBorder="1" applyAlignment="1">
      <alignment horizontal="right" vertical="top"/>
    </xf>
    <xf numFmtId="171" fontId="28" fillId="0" borderId="70" xfId="0" applyNumberFormat="1" applyFont="1" applyFill="1" applyBorder="1" applyAlignment="1">
      <alignment horizontal="center" vertical="top"/>
    </xf>
    <xf numFmtId="164" fontId="0" fillId="57" borderId="84" xfId="0" applyFill="1" applyBorder="1" applyAlignment="1">
      <alignment vertical="center"/>
    </xf>
    <xf numFmtId="171" fontId="28" fillId="0" borderId="0" xfId="0" applyNumberFormat="1" applyFont="1" applyFill="1" applyBorder="1" applyAlignment="1">
      <alignment horizontal="center" vertical="center"/>
    </xf>
    <xf numFmtId="167" fontId="28" fillId="0" borderId="0" xfId="0" applyNumberFormat="1" applyFont="1" applyFill="1" applyBorder="1" applyAlignment="1">
      <alignment horizontal="center" vertical="center"/>
    </xf>
    <xf numFmtId="167" fontId="27" fillId="0" borderId="0" xfId="0" applyNumberFormat="1" applyFont="1" applyFill="1" applyBorder="1" applyAlignment="1">
      <alignment horizontal="center"/>
    </xf>
    <xf numFmtId="168" fontId="28" fillId="0" borderId="0" xfId="0" applyNumberFormat="1" applyFont="1" applyFill="1" applyBorder="1" applyAlignment="1">
      <alignment horizontal="center"/>
    </xf>
    <xf numFmtId="169" fontId="28" fillId="0" borderId="0" xfId="0" applyNumberFormat="1" applyFont="1" applyFill="1" applyBorder="1" applyAlignment="1">
      <alignment horizontal="center"/>
    </xf>
    <xf numFmtId="167" fontId="28" fillId="0" borderId="0" xfId="0" applyNumberFormat="1" applyFont="1" applyFill="1" applyBorder="1" applyAlignment="1">
      <alignment horizontal="right"/>
    </xf>
    <xf numFmtId="171" fontId="28" fillId="0" borderId="0" xfId="0" applyNumberFormat="1" applyFont="1" applyFill="1" applyBorder="1" applyAlignment="1">
      <alignment horizontal="center"/>
    </xf>
    <xf numFmtId="164" fontId="28" fillId="0" borderId="0" xfId="0" applyNumberFormat="1" applyFont="1" applyFill="1" applyBorder="1" applyAlignment="1">
      <alignment horizontal="center"/>
    </xf>
    <xf numFmtId="171" fontId="28" fillId="0" borderId="0" xfId="0" applyNumberFormat="1" applyFont="1" applyFill="1" applyBorder="1" applyAlignment="1">
      <alignment/>
    </xf>
    <xf numFmtId="171" fontId="28" fillId="0" borderId="0" xfId="0" applyNumberFormat="1" applyFont="1" applyBorder="1" applyAlignment="1">
      <alignment horizontal="center" vertical="center"/>
    </xf>
    <xf numFmtId="167" fontId="28" fillId="0" borderId="0" xfId="0" applyNumberFormat="1" applyFont="1" applyBorder="1" applyAlignment="1">
      <alignment horizontal="center" vertical="center"/>
    </xf>
    <xf numFmtId="168" fontId="28" fillId="0" borderId="0" xfId="0" applyNumberFormat="1" applyFont="1" applyBorder="1" applyAlignment="1">
      <alignment horizontal="center"/>
    </xf>
    <xf numFmtId="169" fontId="28" fillId="0" borderId="0" xfId="0" applyNumberFormat="1" applyFont="1" applyBorder="1" applyAlignment="1">
      <alignment horizontal="center"/>
    </xf>
    <xf numFmtId="167" fontId="28" fillId="0" borderId="0" xfId="0" applyNumberFormat="1" applyFont="1" applyBorder="1" applyAlignment="1">
      <alignment horizontal="right"/>
    </xf>
    <xf numFmtId="171" fontId="28" fillId="0" borderId="0" xfId="0" applyNumberFormat="1" applyFont="1" applyBorder="1" applyAlignment="1">
      <alignment horizontal="center"/>
    </xf>
    <xf numFmtId="164" fontId="28" fillId="0" borderId="0" xfId="0" applyNumberFormat="1" applyFont="1" applyBorder="1" applyAlignment="1">
      <alignment horizontal="center"/>
    </xf>
    <xf numFmtId="168" fontId="27" fillId="0" borderId="0" xfId="0" applyNumberFormat="1" applyFont="1" applyFill="1" applyBorder="1" applyAlignment="1">
      <alignment horizontal="center"/>
    </xf>
    <xf numFmtId="164" fontId="27" fillId="0" borderId="64" xfId="0" applyFont="1" applyBorder="1" applyAlignment="1">
      <alignment horizontal="center"/>
    </xf>
    <xf numFmtId="164" fontId="42" fillId="24" borderId="57" xfId="0" applyFont="1" applyFill="1" applyBorder="1" applyAlignment="1">
      <alignment horizontal="center" vertical="center"/>
    </xf>
    <xf numFmtId="167" fontId="28" fillId="0" borderId="62" xfId="0" applyNumberFormat="1" applyFont="1" applyFill="1" applyBorder="1" applyAlignment="1">
      <alignment horizontal="right"/>
    </xf>
    <xf numFmtId="167" fontId="28" fillId="0" borderId="58" xfId="0" applyNumberFormat="1" applyFont="1" applyFill="1" applyBorder="1" applyAlignment="1">
      <alignment horizontal="right"/>
    </xf>
    <xf numFmtId="164" fontId="28" fillId="0" borderId="78" xfId="0" applyFont="1" applyFill="1" applyBorder="1" applyAlignment="1">
      <alignment horizontal="center"/>
    </xf>
    <xf numFmtId="164" fontId="28" fillId="0" borderId="56" xfId="0" applyFont="1" applyFill="1" applyBorder="1" applyAlignment="1">
      <alignment horizontal="center" vertical="center"/>
    </xf>
    <xf numFmtId="168" fontId="28" fillId="0" borderId="62" xfId="0" applyNumberFormat="1" applyFont="1" applyFill="1" applyBorder="1" applyAlignment="1">
      <alignment horizontal="center"/>
    </xf>
    <xf numFmtId="169" fontId="28" fillId="0" borderId="62" xfId="0" applyNumberFormat="1" applyFont="1" applyFill="1" applyBorder="1" applyAlignment="1">
      <alignment horizontal="center"/>
    </xf>
    <xf numFmtId="164" fontId="28" fillId="0" borderId="62" xfId="0" applyFont="1" applyFill="1" applyBorder="1" applyAlignment="1">
      <alignment horizontal="center"/>
    </xf>
    <xf numFmtId="167" fontId="28" fillId="0" borderId="63" xfId="0" applyNumberFormat="1" applyFont="1" applyFill="1" applyBorder="1" applyAlignment="1">
      <alignment horizontal="right"/>
    </xf>
    <xf numFmtId="164" fontId="0" fillId="19" borderId="23" xfId="0" applyFill="1" applyBorder="1" applyAlignment="1">
      <alignment horizontal="center"/>
    </xf>
    <xf numFmtId="164" fontId="54" fillId="0" borderId="59" xfId="0" applyFont="1" applyFill="1" applyBorder="1" applyAlignment="1">
      <alignment horizontal="center" vertical="center" wrapText="1"/>
    </xf>
    <xf numFmtId="167" fontId="28" fillId="0" borderId="59" xfId="0" applyNumberFormat="1" applyFont="1" applyFill="1" applyBorder="1" applyAlignment="1">
      <alignment horizontal="center"/>
    </xf>
    <xf numFmtId="169" fontId="28" fillId="0" borderId="59" xfId="0" applyNumberFormat="1" applyFont="1" applyFill="1" applyBorder="1" applyAlignment="1">
      <alignment horizontal="center"/>
    </xf>
    <xf numFmtId="164" fontId="28" fillId="0" borderId="59" xfId="0" applyFont="1" applyFill="1" applyBorder="1" applyAlignment="1">
      <alignment horizontal="center"/>
    </xf>
    <xf numFmtId="164" fontId="0" fillId="17" borderId="0" xfId="0" applyFill="1" applyAlignment="1">
      <alignment/>
    </xf>
    <xf numFmtId="167" fontId="37" fillId="0" borderId="64" xfId="0" applyNumberFormat="1" applyFont="1" applyFill="1" applyBorder="1" applyAlignment="1">
      <alignment horizontal="right"/>
    </xf>
    <xf numFmtId="164" fontId="0" fillId="0" borderId="64" xfId="0" applyBorder="1" applyAlignment="1">
      <alignment/>
    </xf>
    <xf numFmtId="168" fontId="0" fillId="0" borderId="64" xfId="0" applyNumberFormat="1" applyBorder="1" applyAlignment="1">
      <alignment/>
    </xf>
    <xf numFmtId="164" fontId="0" fillId="0" borderId="70" xfId="0" applyBorder="1" applyAlignment="1">
      <alignment/>
    </xf>
    <xf numFmtId="168" fontId="0" fillId="0" borderId="70" xfId="0" applyNumberFormat="1" applyBorder="1" applyAlignment="1">
      <alignment/>
    </xf>
    <xf numFmtId="164" fontId="43" fillId="24" borderId="92" xfId="0" applyFont="1" applyFill="1" applyBorder="1" applyAlignment="1">
      <alignment horizontal="center" vertical="center"/>
    </xf>
    <xf numFmtId="164" fontId="28" fillId="0" borderId="69" xfId="0" applyFont="1" applyFill="1" applyBorder="1" applyAlignment="1">
      <alignment horizontal="center"/>
    </xf>
    <xf numFmtId="164" fontId="28" fillId="17" borderId="59" xfId="0" applyFont="1" applyFill="1" applyBorder="1" applyAlignment="1">
      <alignment/>
    </xf>
    <xf numFmtId="164" fontId="28" fillId="17" borderId="70" xfId="0" applyFont="1" applyFill="1" applyBorder="1" applyAlignment="1">
      <alignment/>
    </xf>
    <xf numFmtId="164" fontId="44" fillId="24" borderId="22" xfId="0" applyFont="1" applyFill="1" applyBorder="1" applyAlignment="1">
      <alignment horizontal="center" vertical="center"/>
    </xf>
    <xf numFmtId="164" fontId="28" fillId="0" borderId="37" xfId="0" applyFont="1" applyBorder="1" applyAlignment="1">
      <alignment horizontal="center" vertical="center"/>
    </xf>
    <xf numFmtId="169" fontId="28" fillId="0" borderId="62" xfId="0" applyNumberFormat="1" applyFont="1" applyBorder="1" applyAlignment="1">
      <alignment horizontal="center"/>
    </xf>
    <xf numFmtId="164" fontId="48" fillId="0" borderId="62" xfId="0" applyFont="1" applyFill="1" applyBorder="1" applyAlignment="1">
      <alignment horizontal="center"/>
    </xf>
    <xf numFmtId="164" fontId="28" fillId="0" borderId="46" xfId="0" applyFont="1" applyBorder="1" applyAlignment="1">
      <alignment horizontal="center"/>
    </xf>
    <xf numFmtId="164" fontId="59" fillId="0" borderId="62" xfId="0" applyFont="1" applyFill="1" applyBorder="1" applyAlignment="1">
      <alignment horizontal="center" vertical="center"/>
    </xf>
    <xf numFmtId="164" fontId="28" fillId="0" borderId="37" xfId="0" applyFont="1" applyFill="1" applyBorder="1" applyAlignment="1">
      <alignment horizontal="center" vertical="center"/>
    </xf>
    <xf numFmtId="167" fontId="28" fillId="0" borderId="63" xfId="0" applyNumberFormat="1" applyFont="1" applyBorder="1" applyAlignment="1">
      <alignment horizontal="right"/>
    </xf>
    <xf numFmtId="167" fontId="42" fillId="0" borderId="62" xfId="0" applyNumberFormat="1" applyFont="1" applyBorder="1" applyAlignment="1">
      <alignment horizontal="center"/>
    </xf>
    <xf numFmtId="164" fontId="28" fillId="54" borderId="23" xfId="0" applyFont="1" applyFill="1" applyBorder="1" applyAlignment="1">
      <alignment horizontal="center" vertical="center"/>
    </xf>
    <xf numFmtId="164" fontId="28" fillId="54" borderId="22" xfId="0" applyFont="1" applyFill="1" applyBorder="1" applyAlignment="1">
      <alignment horizontal="center" vertical="center"/>
    </xf>
    <xf numFmtId="164" fontId="0" fillId="19" borderId="23" xfId="0" applyFill="1" applyBorder="1" applyAlignment="1">
      <alignment horizontal="center" vertical="center"/>
    </xf>
    <xf numFmtId="168" fontId="60" fillId="0" borderId="62" xfId="0" applyNumberFormat="1" applyFont="1" applyFill="1" applyBorder="1" applyAlignment="1">
      <alignment horizontal="center"/>
    </xf>
    <xf numFmtId="169" fontId="48" fillId="0" borderId="62" xfId="0" applyNumberFormat="1" applyFont="1" applyFill="1" applyBorder="1" applyAlignment="1">
      <alignment horizontal="center"/>
    </xf>
    <xf numFmtId="164" fontId="27" fillId="18" borderId="95" xfId="0" applyFont="1" applyFill="1" applyBorder="1" applyAlignment="1">
      <alignment horizontal="center" vertical="center"/>
    </xf>
    <xf numFmtId="167" fontId="48" fillId="0" borderId="62" xfId="0" applyNumberFormat="1" applyFont="1" applyFill="1" applyBorder="1" applyAlignment="1">
      <alignment horizontal="right"/>
    </xf>
    <xf numFmtId="169" fontId="27" fillId="0" borderId="62" xfId="0" applyNumberFormat="1" applyFont="1" applyFill="1" applyBorder="1" applyAlignment="1">
      <alignment horizontal="center"/>
    </xf>
    <xf numFmtId="167" fontId="27" fillId="0" borderId="62" xfId="0" applyNumberFormat="1" applyFont="1" applyFill="1" applyBorder="1" applyAlignment="1">
      <alignment horizontal="right"/>
    </xf>
    <xf numFmtId="164" fontId="37" fillId="0" borderId="46" xfId="0" applyFont="1" applyFill="1" applyBorder="1" applyAlignment="1">
      <alignment horizontal="center" vertical="center"/>
    </xf>
    <xf numFmtId="164" fontId="28" fillId="0" borderId="37" xfId="0" applyFont="1" applyFill="1" applyBorder="1" applyAlignment="1">
      <alignment horizontal="center"/>
    </xf>
    <xf numFmtId="164" fontId="0" fillId="25" borderId="46" xfId="0" applyFill="1" applyBorder="1" applyAlignment="1">
      <alignment/>
    </xf>
    <xf numFmtId="164" fontId="0" fillId="0" borderId="46" xfId="0" applyFill="1" applyBorder="1" applyAlignment="1">
      <alignment/>
    </xf>
    <xf numFmtId="164" fontId="0" fillId="9" borderId="46" xfId="0" applyFill="1" applyBorder="1" applyAlignment="1">
      <alignment/>
    </xf>
    <xf numFmtId="164" fontId="0" fillId="26" borderId="46" xfId="0" applyFill="1" applyBorder="1" applyAlignment="1">
      <alignment/>
    </xf>
    <xf numFmtId="164" fontId="0" fillId="27" borderId="46" xfId="0" applyFill="1" applyBorder="1" applyAlignment="1">
      <alignment/>
    </xf>
    <xf numFmtId="164" fontId="0" fillId="29" borderId="46" xfId="0" applyFill="1" applyBorder="1" applyAlignment="1">
      <alignment/>
    </xf>
    <xf numFmtId="164" fontId="0" fillId="53" borderId="46" xfId="0" applyFill="1" applyBorder="1" applyAlignment="1">
      <alignment/>
    </xf>
    <xf numFmtId="164" fontId="0" fillId="31" borderId="46" xfId="0" applyFill="1" applyBorder="1" applyAlignment="1">
      <alignment/>
    </xf>
    <xf numFmtId="164" fontId="0" fillId="32" borderId="46" xfId="0" applyFill="1" applyBorder="1" applyAlignment="1">
      <alignment/>
    </xf>
    <xf numFmtId="164" fontId="0" fillId="0" borderId="95" xfId="0" applyFill="1" applyBorder="1" applyAlignment="1">
      <alignment/>
    </xf>
    <xf numFmtId="169" fontId="27" fillId="0" borderId="64" xfId="0" applyNumberFormat="1" applyFont="1" applyFill="1" applyBorder="1" applyAlignment="1">
      <alignment horizontal="center"/>
    </xf>
    <xf numFmtId="168" fontId="27" fillId="0" borderId="62" xfId="0" applyNumberFormat="1" applyFont="1" applyFill="1" applyBorder="1" applyAlignment="1">
      <alignment horizontal="center"/>
    </xf>
    <xf numFmtId="164" fontId="37" fillId="0" borderId="62" xfId="0" applyFont="1" applyFill="1" applyBorder="1" applyAlignment="1">
      <alignment horizontal="center"/>
    </xf>
    <xf numFmtId="167" fontId="59" fillId="0" borderId="62" xfId="0" applyNumberFormat="1" applyFont="1" applyFill="1" applyBorder="1" applyAlignment="1">
      <alignment horizontal="right"/>
    </xf>
    <xf numFmtId="169" fontId="28" fillId="0" borderId="62" xfId="0" applyNumberFormat="1" applyFont="1" applyFill="1" applyBorder="1" applyAlignment="1">
      <alignment horizontal="center" vertical="center"/>
    </xf>
    <xf numFmtId="164" fontId="28" fillId="47" borderId="37" xfId="0" applyFont="1" applyFill="1" applyBorder="1" applyAlignment="1">
      <alignment/>
    </xf>
    <xf numFmtId="167" fontId="27" fillId="0" borderId="63" xfId="0" applyNumberFormat="1" applyFont="1" applyFill="1" applyBorder="1" applyAlignment="1">
      <alignment horizontal="right"/>
    </xf>
    <xf numFmtId="164" fontId="27" fillId="0" borderId="64" xfId="0" applyFont="1" applyFill="1" applyBorder="1" applyAlignment="1">
      <alignment horizontal="center"/>
    </xf>
    <xf numFmtId="164" fontId="27" fillId="0" borderId="62" xfId="0" applyFont="1" applyFill="1" applyBorder="1" applyAlignment="1">
      <alignment horizontal="center"/>
    </xf>
    <xf numFmtId="164" fontId="27" fillId="0" borderId="69" xfId="0" applyFont="1" applyFill="1" applyBorder="1" applyAlignment="1">
      <alignment horizontal="center"/>
    </xf>
    <xf numFmtId="164" fontId="28" fillId="24" borderId="37" xfId="0" applyFont="1" applyFill="1" applyBorder="1" applyAlignment="1">
      <alignment horizontal="center" vertical="center"/>
    </xf>
    <xf numFmtId="164" fontId="28" fillId="24" borderId="23" xfId="0" applyFont="1" applyFill="1" applyBorder="1" applyAlignment="1">
      <alignment horizontal="center" vertical="center"/>
    </xf>
    <xf numFmtId="168" fontId="48" fillId="0" borderId="62" xfId="0" applyNumberFormat="1" applyFont="1" applyFill="1" applyBorder="1" applyAlignment="1">
      <alignment horizontal="center"/>
    </xf>
    <xf numFmtId="171" fontId="28" fillId="0" borderId="62" xfId="0" applyNumberFormat="1" applyFont="1" applyFill="1" applyBorder="1" applyAlignment="1">
      <alignment horizontal="center"/>
    </xf>
    <xf numFmtId="169" fontId="48" fillId="0" borderId="62" xfId="0" applyNumberFormat="1" applyFont="1" applyFill="1" applyBorder="1" applyAlignment="1">
      <alignment horizontal="center" vertical="center"/>
    </xf>
    <xf numFmtId="164" fontId="28" fillId="0" borderId="96" xfId="0" applyFont="1" applyFill="1" applyBorder="1" applyAlignment="1">
      <alignment horizontal="center" vertical="top"/>
    </xf>
    <xf numFmtId="168" fontId="28" fillId="0" borderId="69" xfId="0" applyNumberFormat="1" applyFont="1" applyFill="1" applyBorder="1" applyAlignment="1">
      <alignment horizontal="center"/>
    </xf>
    <xf numFmtId="169" fontId="28" fillId="0" borderId="69" xfId="0" applyNumberFormat="1" applyFont="1" applyFill="1" applyBorder="1" applyAlignment="1">
      <alignment horizontal="center"/>
    </xf>
    <xf numFmtId="167" fontId="28" fillId="0" borderId="69" xfId="0" applyNumberFormat="1" applyFont="1" applyFill="1" applyBorder="1" applyAlignment="1">
      <alignment horizontal="right"/>
    </xf>
    <xf numFmtId="167" fontId="28" fillId="0" borderId="76" xfId="0" applyNumberFormat="1" applyFont="1" applyFill="1" applyBorder="1" applyAlignment="1">
      <alignment horizontal="right"/>
    </xf>
    <xf numFmtId="164" fontId="28" fillId="0" borderId="77" xfId="0" applyFont="1" applyFill="1" applyBorder="1" applyAlignment="1">
      <alignment horizontal="center"/>
    </xf>
    <xf numFmtId="164" fontId="43" fillId="0" borderId="37" xfId="0" applyFont="1" applyFill="1" applyBorder="1" applyAlignment="1">
      <alignment horizontal="center" vertical="center" wrapText="1"/>
    </xf>
    <xf numFmtId="164" fontId="28" fillId="54" borderId="28" xfId="0" applyFont="1" applyFill="1" applyBorder="1" applyAlignment="1">
      <alignment horizontal="center" vertical="center"/>
    </xf>
    <xf numFmtId="164" fontId="28" fillId="54" borderId="31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 horizontal="center" vertical="center"/>
    </xf>
    <xf numFmtId="164" fontId="47" fillId="0" borderId="56" xfId="0" applyFont="1" applyFill="1" applyBorder="1" applyAlignment="1">
      <alignment horizontal="center"/>
    </xf>
    <xf numFmtId="164" fontId="28" fillId="0" borderId="97" xfId="0" applyFont="1" applyFill="1" applyBorder="1" applyAlignment="1">
      <alignment horizontal="center"/>
    </xf>
    <xf numFmtId="164" fontId="28" fillId="0" borderId="37" xfId="0" applyFont="1" applyFill="1" applyBorder="1" applyAlignment="1">
      <alignment horizontal="center" vertical="center" wrapText="1"/>
    </xf>
    <xf numFmtId="164" fontId="28" fillId="52" borderId="37" xfId="0" applyFont="1" applyFill="1" applyBorder="1" applyAlignment="1">
      <alignment/>
    </xf>
    <xf numFmtId="164" fontId="28" fillId="0" borderId="96" xfId="0" applyFont="1" applyFill="1" applyBorder="1" applyAlignment="1">
      <alignment horizontal="center"/>
    </xf>
    <xf numFmtId="164" fontId="0" fillId="59" borderId="37" xfId="0" applyFill="1" applyBorder="1" applyAlignment="1">
      <alignment vertical="center"/>
    </xf>
    <xf numFmtId="164" fontId="28" fillId="0" borderId="46" xfId="0" applyFont="1" applyBorder="1" applyAlignment="1">
      <alignment horizontal="center" vertical="center"/>
    </xf>
    <xf numFmtId="164" fontId="28" fillId="41" borderId="37" xfId="0" applyFont="1" applyFill="1" applyBorder="1" applyAlignment="1">
      <alignment horizontal="center" vertical="center"/>
    </xf>
    <xf numFmtId="164" fontId="28" fillId="36" borderId="37" xfId="0" applyFont="1" applyFill="1" applyBorder="1" applyAlignment="1">
      <alignment/>
    </xf>
    <xf numFmtId="164" fontId="43" fillId="24" borderId="56" xfId="0" applyFont="1" applyFill="1" applyBorder="1" applyAlignment="1">
      <alignment horizontal="center" vertical="center"/>
    </xf>
    <xf numFmtId="164" fontId="47" fillId="0" borderId="62" xfId="0" applyFont="1" applyFill="1" applyBorder="1" applyAlignment="1">
      <alignment horizontal="center"/>
    </xf>
    <xf numFmtId="164" fontId="0" fillId="27" borderId="37" xfId="0" applyFill="1" applyBorder="1" applyAlignment="1">
      <alignment/>
    </xf>
    <xf numFmtId="164" fontId="0" fillId="32" borderId="37" xfId="0" applyFill="1" applyBorder="1" applyAlignment="1">
      <alignment/>
    </xf>
    <xf numFmtId="164" fontId="0" fillId="52" borderId="37" xfId="0" applyFill="1" applyBorder="1" applyAlignment="1">
      <alignment/>
    </xf>
    <xf numFmtId="164" fontId="44" fillId="24" borderId="37" xfId="0" applyFont="1" applyFill="1" applyBorder="1" applyAlignment="1">
      <alignment horizontal="center" vertical="center"/>
    </xf>
    <xf numFmtId="164" fontId="43" fillId="0" borderId="0" xfId="0" applyFont="1" applyBorder="1" applyAlignment="1">
      <alignment horizontal="center" vertical="center"/>
    </xf>
    <xf numFmtId="164" fontId="48" fillId="24" borderId="37" xfId="0" applyFont="1" applyFill="1" applyBorder="1" applyAlignment="1">
      <alignment horizontal="center" vertical="center"/>
    </xf>
    <xf numFmtId="164" fontId="45" fillId="24" borderId="46" xfId="0" applyFont="1" applyFill="1" applyBorder="1" applyAlignment="1">
      <alignment horizontal="center" vertical="center"/>
    </xf>
    <xf numFmtId="164" fontId="46" fillId="24" borderId="46" xfId="0" applyFont="1" applyFill="1" applyBorder="1" applyAlignment="1">
      <alignment horizontal="center" vertical="center"/>
    </xf>
    <xf numFmtId="168" fontId="47" fillId="0" borderId="62" xfId="0" applyNumberFormat="1" applyFont="1" applyFill="1" applyBorder="1" applyAlignment="1">
      <alignment horizontal="center"/>
    </xf>
    <xf numFmtId="169" fontId="47" fillId="0" borderId="62" xfId="0" applyNumberFormat="1" applyFont="1" applyFill="1" applyBorder="1" applyAlignment="1">
      <alignment horizontal="center"/>
    </xf>
    <xf numFmtId="164" fontId="43" fillId="0" borderId="37" xfId="0" applyFont="1" applyFill="1" applyBorder="1" applyAlignment="1">
      <alignment horizontal="center" vertical="center"/>
    </xf>
    <xf numFmtId="171" fontId="48" fillId="0" borderId="62" xfId="0" applyNumberFormat="1" applyFont="1" applyFill="1" applyBorder="1" applyAlignment="1">
      <alignment horizontal="center"/>
    </xf>
    <xf numFmtId="167" fontId="48" fillId="0" borderId="63" xfId="0" applyNumberFormat="1" applyFont="1" applyFill="1" applyBorder="1" applyAlignment="1">
      <alignment horizontal="right"/>
    </xf>
    <xf numFmtId="169" fontId="28" fillId="0" borderId="46" xfId="0" applyNumberFormat="1" applyFont="1" applyFill="1" applyBorder="1" applyAlignment="1">
      <alignment horizontal="center"/>
    </xf>
    <xf numFmtId="164" fontId="58" fillId="24" borderId="46" xfId="0" applyFont="1" applyFill="1" applyBorder="1" applyAlignment="1">
      <alignment horizontal="center" vertical="center"/>
    </xf>
    <xf numFmtId="164" fontId="58" fillId="57" borderId="46" xfId="0" applyFont="1" applyFill="1" applyBorder="1" applyAlignment="1">
      <alignment horizontal="center" vertical="center"/>
    </xf>
    <xf numFmtId="164" fontId="28" fillId="0" borderId="0" xfId="0" applyFont="1" applyBorder="1" applyAlignment="1">
      <alignment horizontal="center" vertical="center" wrapText="1"/>
    </xf>
    <xf numFmtId="164" fontId="42" fillId="24" borderId="59" xfId="0" applyFont="1" applyFill="1" applyBorder="1" applyAlignment="1">
      <alignment horizontal="center" vertical="center"/>
    </xf>
    <xf numFmtId="164" fontId="54" fillId="0" borderId="37" xfId="0" applyFont="1" applyFill="1" applyBorder="1" applyAlignment="1">
      <alignment horizontal="center" vertical="center" wrapText="1"/>
    </xf>
    <xf numFmtId="167" fontId="37" fillId="0" borderId="58" xfId="0" applyNumberFormat="1" applyFont="1" applyFill="1" applyBorder="1" applyAlignment="1">
      <alignment horizontal="right"/>
    </xf>
    <xf numFmtId="164" fontId="28" fillId="20" borderId="37" xfId="0" applyFont="1" applyFill="1" applyBorder="1" applyAlignment="1">
      <alignment/>
    </xf>
    <xf numFmtId="164" fontId="28" fillId="39" borderId="37" xfId="0" applyFont="1" applyFill="1" applyBorder="1" applyAlignment="1">
      <alignment/>
    </xf>
    <xf numFmtId="164" fontId="27" fillId="25" borderId="59" xfId="0" applyFont="1" applyFill="1" applyBorder="1" applyAlignment="1">
      <alignment/>
    </xf>
    <xf numFmtId="164" fontId="27" fillId="0" borderId="59" xfId="0" applyFont="1" applyFill="1" applyBorder="1" applyAlignment="1">
      <alignment/>
    </xf>
    <xf numFmtId="164" fontId="27" fillId="9" borderId="59" xfId="0" applyFont="1" applyFill="1" applyBorder="1" applyAlignment="1">
      <alignment/>
    </xf>
    <xf numFmtId="164" fontId="27" fillId="26" borderId="59" xfId="0" applyFont="1" applyFill="1" applyBorder="1" applyAlignment="1">
      <alignment/>
    </xf>
    <xf numFmtId="164" fontId="27" fillId="27" borderId="59" xfId="0" applyFont="1" applyFill="1" applyBorder="1" applyAlignment="1">
      <alignment/>
    </xf>
    <xf numFmtId="164" fontId="27" fillId="29" borderId="59" xfId="0" applyFont="1" applyFill="1" applyBorder="1" applyAlignment="1">
      <alignment/>
    </xf>
    <xf numFmtId="164" fontId="27" fillId="53" borderId="59" xfId="0" applyFont="1" applyFill="1" applyBorder="1" applyAlignment="1">
      <alignment/>
    </xf>
    <xf numFmtId="164" fontId="27" fillId="31" borderId="59" xfId="0" applyFont="1" applyFill="1" applyBorder="1" applyAlignment="1">
      <alignment/>
    </xf>
    <xf numFmtId="164" fontId="27" fillId="32" borderId="59" xfId="0" applyFont="1" applyFill="1" applyBorder="1" applyAlignment="1">
      <alignment/>
    </xf>
    <xf numFmtId="167" fontId="37" fillId="0" borderId="63" xfId="0" applyNumberFormat="1" applyFont="1" applyFill="1" applyBorder="1" applyAlignment="1">
      <alignment horizontal="right"/>
    </xf>
    <xf numFmtId="164" fontId="27" fillId="0" borderId="64" xfId="0" applyFont="1" applyFill="1" applyBorder="1" applyAlignment="1">
      <alignment/>
    </xf>
    <xf numFmtId="167" fontId="28" fillId="0" borderId="78" xfId="0" applyNumberFormat="1" applyFont="1" applyFill="1" applyBorder="1" applyAlignment="1">
      <alignment horizontal="right"/>
    </xf>
    <xf numFmtId="164" fontId="27" fillId="25" borderId="64" xfId="0" applyFont="1" applyFill="1" applyBorder="1" applyAlignment="1">
      <alignment/>
    </xf>
    <xf numFmtId="164" fontId="27" fillId="9" borderId="64" xfId="0" applyFont="1" applyFill="1" applyBorder="1" applyAlignment="1">
      <alignment/>
    </xf>
    <xf numFmtId="164" fontId="27" fillId="27" borderId="64" xfId="0" applyFont="1" applyFill="1" applyBorder="1" applyAlignment="1">
      <alignment/>
    </xf>
    <xf numFmtId="164" fontId="27" fillId="29" borderId="64" xfId="0" applyFont="1" applyFill="1" applyBorder="1" applyAlignment="1">
      <alignment/>
    </xf>
    <xf numFmtId="164" fontId="27" fillId="53" borderId="64" xfId="0" applyFont="1" applyFill="1" applyBorder="1" applyAlignment="1">
      <alignment/>
    </xf>
    <xf numFmtId="164" fontId="27" fillId="32" borderId="64" xfId="0" applyFont="1" applyFill="1" applyBorder="1" applyAlignment="1">
      <alignment/>
    </xf>
    <xf numFmtId="164" fontId="54" fillId="0" borderId="0" xfId="0" applyFont="1" applyFill="1" applyBorder="1" applyAlignment="1">
      <alignment horizontal="center" vertical="center" wrapText="1"/>
    </xf>
    <xf numFmtId="164" fontId="18" fillId="0" borderId="37" xfId="0" applyFont="1" applyBorder="1" applyAlignment="1">
      <alignment horizontal="center" vertical="center"/>
    </xf>
    <xf numFmtId="164" fontId="49" fillId="24" borderId="46" xfId="0" applyFont="1" applyFill="1" applyBorder="1" applyAlignment="1">
      <alignment horizontal="center" vertical="center"/>
    </xf>
    <xf numFmtId="164" fontId="47" fillId="0" borderId="37" xfId="0" applyFont="1" applyFill="1" applyBorder="1" applyAlignment="1">
      <alignment horizontal="center" vertical="center" wrapText="1"/>
    </xf>
    <xf numFmtId="164" fontId="0" fillId="0" borderId="0" xfId="0" applyFont="1" applyBorder="1" applyAlignment="1">
      <alignment horizontal="center" vertical="center"/>
    </xf>
    <xf numFmtId="164" fontId="0" fillId="34" borderId="37" xfId="0" applyFill="1" applyBorder="1" applyAlignment="1">
      <alignment/>
    </xf>
    <xf numFmtId="164" fontId="27" fillId="34" borderId="59" xfId="0" applyFont="1" applyFill="1" applyBorder="1" applyAlignment="1">
      <alignment/>
    </xf>
    <xf numFmtId="164" fontId="0" fillId="25" borderId="37" xfId="0" applyFill="1" applyBorder="1" applyAlignment="1">
      <alignment/>
    </xf>
    <xf numFmtId="164" fontId="0" fillId="9" borderId="37" xfId="0" applyFill="1" applyBorder="1" applyAlignment="1">
      <alignment/>
    </xf>
    <xf numFmtId="164" fontId="0" fillId="26" borderId="37" xfId="0" applyFill="1" applyBorder="1" applyAlignment="1">
      <alignment/>
    </xf>
    <xf numFmtId="164" fontId="0" fillId="29" borderId="37" xfId="0" applyFill="1" applyBorder="1" applyAlignment="1">
      <alignment/>
    </xf>
    <xf numFmtId="164" fontId="0" fillId="53" borderId="37" xfId="0" applyFill="1" applyBorder="1" applyAlignment="1">
      <alignment/>
    </xf>
    <xf numFmtId="164" fontId="0" fillId="31" borderId="37" xfId="0" applyFill="1" applyBorder="1" applyAlignment="1">
      <alignment/>
    </xf>
    <xf numFmtId="164" fontId="61" fillId="24" borderId="46" xfId="0" applyFont="1" applyFill="1" applyBorder="1" applyAlignment="1">
      <alignment horizontal="center" vertical="center"/>
    </xf>
    <xf numFmtId="164" fontId="53" fillId="24" borderId="46" xfId="0" applyFont="1" applyFill="1" applyBorder="1" applyAlignment="1">
      <alignment horizontal="center" vertical="center"/>
    </xf>
    <xf numFmtId="164" fontId="27" fillId="28" borderId="64" xfId="0" applyFont="1" applyFill="1" applyBorder="1" applyAlignment="1">
      <alignment/>
    </xf>
    <xf numFmtId="164" fontId="27" fillId="0" borderId="70" xfId="0" applyFont="1" applyFill="1" applyBorder="1" applyAlignment="1">
      <alignment/>
    </xf>
    <xf numFmtId="164" fontId="62" fillId="24" borderId="46" xfId="0" applyFont="1" applyFill="1" applyBorder="1" applyAlignment="1">
      <alignment horizontal="center" vertical="center"/>
    </xf>
    <xf numFmtId="164" fontId="43" fillId="0" borderId="98" xfId="0" applyFont="1" applyBorder="1" applyAlignment="1">
      <alignment horizontal="center" vertical="center" wrapText="1"/>
    </xf>
    <xf numFmtId="167" fontId="28" fillId="0" borderId="64" xfId="0" applyNumberFormat="1" applyFont="1" applyBorder="1" applyAlignment="1">
      <alignment horizontal="center"/>
    </xf>
    <xf numFmtId="168" fontId="28" fillId="0" borderId="0" xfId="0" applyNumberFormat="1" applyFont="1" applyAlignment="1">
      <alignment horizontal="center"/>
    </xf>
    <xf numFmtId="169" fontId="28" fillId="0" borderId="64" xfId="0" applyNumberFormat="1" applyFont="1" applyBorder="1" applyAlignment="1">
      <alignment horizontal="center"/>
    </xf>
    <xf numFmtId="164" fontId="28" fillId="0" borderId="64" xfId="0" applyFont="1" applyBorder="1" applyAlignment="1">
      <alignment horizontal="center"/>
    </xf>
    <xf numFmtId="164" fontId="28" fillId="0" borderId="0" xfId="0" applyFont="1" applyAlignment="1">
      <alignment horizontal="right"/>
    </xf>
    <xf numFmtId="167" fontId="28" fillId="0" borderId="64" xfId="0" applyNumberFormat="1" applyFont="1" applyBorder="1" applyAlignment="1">
      <alignment horizontal="right"/>
    </xf>
    <xf numFmtId="164" fontId="28" fillId="0" borderId="64" xfId="0" applyFont="1" applyBorder="1" applyAlignment="1">
      <alignment horizontal="center" vertical="center"/>
    </xf>
    <xf numFmtId="164" fontId="27" fillId="18" borderId="37" xfId="0" applyFont="1" applyFill="1" applyBorder="1" applyAlignment="1">
      <alignment horizontal="center" vertical="center" wrapText="1"/>
    </xf>
    <xf numFmtId="171" fontId="28" fillId="0" borderId="46" xfId="0" applyNumberFormat="1" applyFont="1" applyFill="1" applyBorder="1" applyAlignment="1">
      <alignment horizontal="center" vertical="center"/>
    </xf>
    <xf numFmtId="164" fontId="28" fillId="0" borderId="59" xfId="0" applyFont="1" applyFill="1" applyBorder="1" applyAlignment="1">
      <alignment horizontal="center" vertical="center" wrapText="1"/>
    </xf>
    <xf numFmtId="168" fontId="28" fillId="0" borderId="0" xfId="0" applyNumberFormat="1" applyFont="1" applyAlignment="1">
      <alignment horizontal="center" wrapText="1"/>
    </xf>
    <xf numFmtId="171" fontId="28" fillId="0" borderId="64" xfId="0" applyNumberFormat="1" applyFont="1" applyFill="1" applyBorder="1" applyAlignment="1">
      <alignment horizontal="center"/>
    </xf>
    <xf numFmtId="164" fontId="0" fillId="0" borderId="64" xfId="0" applyFill="1" applyBorder="1" applyAlignment="1">
      <alignment/>
    </xf>
    <xf numFmtId="164" fontId="0" fillId="25" borderId="64" xfId="0" applyFill="1" applyBorder="1" applyAlignment="1">
      <alignment/>
    </xf>
    <xf numFmtId="164" fontId="28" fillId="0" borderId="64" xfId="0" applyFont="1" applyFill="1" applyBorder="1" applyAlignment="1">
      <alignment/>
    </xf>
    <xf numFmtId="164" fontId="28" fillId="9" borderId="64" xfId="0" applyFont="1" applyFill="1" applyBorder="1" applyAlignment="1">
      <alignment/>
    </xf>
    <xf numFmtId="164" fontId="61" fillId="26" borderId="64" xfId="0" applyFont="1" applyFill="1" applyBorder="1" applyAlignment="1">
      <alignment/>
    </xf>
    <xf numFmtId="164" fontId="28" fillId="27" borderId="64" xfId="0" applyFont="1" applyFill="1" applyBorder="1" applyAlignment="1">
      <alignment/>
    </xf>
    <xf numFmtId="164" fontId="28" fillId="55" borderId="64" xfId="0" applyFont="1" applyFill="1" applyBorder="1" applyAlignment="1">
      <alignment/>
    </xf>
    <xf numFmtId="164" fontId="28" fillId="29" borderId="64" xfId="0" applyFont="1" applyFill="1" applyBorder="1" applyAlignment="1">
      <alignment/>
    </xf>
    <xf numFmtId="164" fontId="28" fillId="31" borderId="64" xfId="0" applyFont="1" applyFill="1" applyBorder="1" applyAlignment="1">
      <alignment/>
    </xf>
    <xf numFmtId="164" fontId="0" fillId="32" borderId="64" xfId="0" applyFill="1" applyBorder="1" applyAlignment="1">
      <alignment/>
    </xf>
    <xf numFmtId="164" fontId="0" fillId="19" borderId="64" xfId="0" applyFill="1" applyBorder="1" applyAlignment="1">
      <alignment/>
    </xf>
    <xf numFmtId="164" fontId="0" fillId="47" borderId="64" xfId="0" applyFill="1" applyBorder="1" applyAlignment="1">
      <alignment/>
    </xf>
    <xf numFmtId="168" fontId="0" fillId="0" borderId="0" xfId="0" applyNumberFormat="1" applyAlignment="1">
      <alignment/>
    </xf>
    <xf numFmtId="164" fontId="0" fillId="17" borderId="59" xfId="0" applyFill="1" applyBorder="1" applyAlignment="1">
      <alignment/>
    </xf>
    <xf numFmtId="164" fontId="0" fillId="17" borderId="64" xfId="0" applyFill="1" applyBorder="1" applyAlignment="1">
      <alignment/>
    </xf>
    <xf numFmtId="164" fontId="27" fillId="18" borderId="37" xfId="0" applyFont="1" applyFill="1" applyBorder="1" applyAlignment="1">
      <alignment horizontal="center" vertical="center"/>
    </xf>
    <xf numFmtId="164" fontId="27" fillId="18" borderId="46" xfId="0" applyFont="1" applyFill="1" applyBorder="1" applyAlignment="1">
      <alignment horizontal="center" vertical="center"/>
    </xf>
    <xf numFmtId="164" fontId="37" fillId="0" borderId="0" xfId="0" applyFont="1" applyFill="1" applyBorder="1" applyAlignment="1">
      <alignment horizontal="center" vertical="center" wrapText="1"/>
    </xf>
    <xf numFmtId="164" fontId="27" fillId="0" borderId="37" xfId="0" applyFont="1" applyFill="1" applyBorder="1" applyAlignment="1">
      <alignment/>
    </xf>
    <xf numFmtId="164" fontId="27" fillId="32" borderId="37" xfId="0" applyFont="1" applyFill="1" applyBorder="1" applyAlignment="1">
      <alignment/>
    </xf>
    <xf numFmtId="164" fontId="27" fillId="0" borderId="37" xfId="0" applyFont="1" applyBorder="1" applyAlignment="1">
      <alignment/>
    </xf>
    <xf numFmtId="164" fontId="43" fillId="24" borderId="69" xfId="0" applyFont="1" applyFill="1" applyBorder="1" applyAlignment="1">
      <alignment horizontal="center" vertical="center"/>
    </xf>
    <xf numFmtId="164" fontId="28" fillId="0" borderId="69" xfId="0" applyFont="1" applyFill="1" applyBorder="1" applyAlignment="1">
      <alignment horizontal="center" vertical="center"/>
    </xf>
    <xf numFmtId="164" fontId="27" fillId="25" borderId="37" xfId="0" applyFont="1" applyFill="1" applyBorder="1" applyAlignment="1">
      <alignment/>
    </xf>
    <xf numFmtId="164" fontId="27" fillId="9" borderId="37" xfId="0" applyFont="1" applyFill="1" applyBorder="1" applyAlignment="1">
      <alignment/>
    </xf>
    <xf numFmtId="164" fontId="27" fillId="26" borderId="37" xfId="0" applyFont="1" applyFill="1" applyBorder="1" applyAlignment="1">
      <alignment/>
    </xf>
    <xf numFmtId="164" fontId="27" fillId="27" borderId="37" xfId="0" applyFont="1" applyFill="1" applyBorder="1" applyAlignment="1">
      <alignment/>
    </xf>
    <xf numFmtId="164" fontId="27" fillId="29" borderId="37" xfId="0" applyFont="1" applyFill="1" applyBorder="1" applyAlignment="1">
      <alignment/>
    </xf>
    <xf numFmtId="164" fontId="27" fillId="53" borderId="37" xfId="0" applyFont="1" applyFill="1" applyBorder="1" applyAlignment="1">
      <alignment/>
    </xf>
    <xf numFmtId="164" fontId="27" fillId="31" borderId="37" xfId="0" applyFont="1" applyFill="1" applyBorder="1" applyAlignment="1">
      <alignment/>
    </xf>
    <xf numFmtId="167" fontId="28" fillId="0" borderId="0" xfId="0" applyNumberFormat="1" applyFont="1" applyAlignment="1">
      <alignment horizontal="center"/>
    </xf>
    <xf numFmtId="164" fontId="27" fillId="51" borderId="37" xfId="0" applyFont="1" applyFill="1" applyBorder="1" applyAlignment="1">
      <alignment/>
    </xf>
    <xf numFmtId="164" fontId="44" fillId="24" borderId="46" xfId="0" applyFont="1" applyFill="1" applyBorder="1" applyAlignment="1">
      <alignment horizontal="center" vertical="center"/>
    </xf>
    <xf numFmtId="164" fontId="54" fillId="0" borderId="0" xfId="0" applyFont="1" applyBorder="1" applyAlignment="1">
      <alignment horizontal="center" vertical="center"/>
    </xf>
    <xf numFmtId="164" fontId="0" fillId="51" borderId="37" xfId="0" applyFill="1" applyBorder="1" applyAlignment="1">
      <alignment/>
    </xf>
    <xf numFmtId="167" fontId="48" fillId="0" borderId="63" xfId="0" applyNumberFormat="1" applyFont="1" applyBorder="1" applyAlignment="1">
      <alignment horizontal="right"/>
    </xf>
    <xf numFmtId="164" fontId="27" fillId="47" borderId="37" xfId="0" applyFont="1" applyFill="1" applyBorder="1" applyAlignment="1">
      <alignment/>
    </xf>
    <xf numFmtId="164" fontId="27" fillId="0" borderId="59" xfId="0" applyFont="1" applyBorder="1" applyAlignment="1">
      <alignment/>
    </xf>
    <xf numFmtId="164" fontId="27" fillId="0" borderId="64" xfId="0" applyFont="1" applyBorder="1" applyAlignment="1">
      <alignment/>
    </xf>
    <xf numFmtId="164" fontId="27" fillId="0" borderId="70" xfId="0" applyFont="1" applyBorder="1" applyAlignment="1">
      <alignment/>
    </xf>
    <xf numFmtId="164" fontId="47" fillId="24" borderId="46" xfId="0" applyFont="1" applyFill="1" applyBorder="1" applyAlignment="1">
      <alignment horizontal="center" vertical="center"/>
    </xf>
    <xf numFmtId="164" fontId="0" fillId="28" borderId="37" xfId="0" applyFill="1" applyBorder="1" applyAlignment="1">
      <alignment/>
    </xf>
    <xf numFmtId="164" fontId="0" fillId="47" borderId="37" xfId="0" applyFill="1" applyBorder="1" applyAlignment="1">
      <alignment/>
    </xf>
    <xf numFmtId="164" fontId="48" fillId="0" borderId="56" xfId="0" applyFont="1" applyFill="1" applyBorder="1" applyAlignment="1">
      <alignment horizontal="center"/>
    </xf>
    <xf numFmtId="167" fontId="27" fillId="0" borderId="69" xfId="0" applyNumberFormat="1" applyFont="1" applyFill="1" applyBorder="1" applyAlignment="1">
      <alignment horizontal="center"/>
    </xf>
    <xf numFmtId="164" fontId="28" fillId="0" borderId="99" xfId="0" applyFont="1" applyFill="1" applyBorder="1" applyAlignment="1">
      <alignment horizontal="center"/>
    </xf>
    <xf numFmtId="164" fontId="28" fillId="12" borderId="46" xfId="0" applyFont="1" applyFill="1" applyBorder="1" applyAlignment="1">
      <alignment horizontal="center" vertical="center"/>
    </xf>
    <xf numFmtId="164" fontId="43" fillId="0" borderId="0" xfId="0" applyFont="1" applyFill="1" applyBorder="1" applyAlignment="1">
      <alignment horizontal="center" vertical="center" wrapText="1"/>
    </xf>
    <xf numFmtId="164" fontId="27" fillId="0" borderId="0" xfId="0" applyFont="1" applyBorder="1" applyAlignment="1">
      <alignment vertical="center"/>
    </xf>
    <xf numFmtId="164" fontId="28" fillId="12" borderId="0" xfId="0" applyFont="1" applyFill="1" applyBorder="1" applyAlignment="1">
      <alignment/>
    </xf>
    <xf numFmtId="164" fontId="27" fillId="50" borderId="0" xfId="0" applyFont="1" applyFill="1" applyBorder="1" applyAlignment="1">
      <alignment/>
    </xf>
    <xf numFmtId="164" fontId="28" fillId="0" borderId="0" xfId="0" applyFont="1" applyBorder="1" applyAlignment="1">
      <alignment horizontal="center"/>
    </xf>
    <xf numFmtId="164" fontId="30" fillId="0" borderId="17" xfId="0" applyFont="1" applyBorder="1" applyAlignment="1">
      <alignment horizontal="center" vertical="center" textRotation="90"/>
    </xf>
    <xf numFmtId="164" fontId="42" fillId="24" borderId="69" xfId="0" applyFont="1" applyFill="1" applyBorder="1" applyAlignment="1">
      <alignment horizontal="center" vertical="center"/>
    </xf>
    <xf numFmtId="164" fontId="43" fillId="0" borderId="62" xfId="0" applyFont="1" applyFill="1" applyBorder="1" applyAlignment="1">
      <alignment horizontal="center" vertical="center"/>
    </xf>
    <xf numFmtId="168" fontId="37" fillId="0" borderId="62" xfId="0" applyNumberFormat="1" applyFont="1" applyFill="1" applyBorder="1" applyAlignment="1">
      <alignment horizontal="center"/>
    </xf>
    <xf numFmtId="164" fontId="60" fillId="0" borderId="70" xfId="0" applyFont="1" applyFill="1" applyBorder="1" applyAlignment="1">
      <alignment horizontal="center" vertical="center"/>
    </xf>
    <xf numFmtId="164" fontId="0" fillId="0" borderId="19" xfId="0" applyBorder="1" applyAlignment="1">
      <alignment/>
    </xf>
    <xf numFmtId="164" fontId="28" fillId="59" borderId="37" xfId="0" applyFont="1" applyFill="1" applyBorder="1" applyAlignment="1">
      <alignment horizontal="center" vertical="center"/>
    </xf>
    <xf numFmtId="164" fontId="0" fillId="59" borderId="0" xfId="0" applyFill="1" applyBorder="1" applyAlignment="1">
      <alignment/>
    </xf>
    <xf numFmtId="167" fontId="48" fillId="0" borderId="56" xfId="0" applyNumberFormat="1" applyFont="1" applyFill="1" applyBorder="1" applyAlignment="1">
      <alignment horizontal="right"/>
    </xf>
    <xf numFmtId="167" fontId="48" fillId="0" borderId="58" xfId="0" applyNumberFormat="1" applyFont="1" applyFill="1" applyBorder="1" applyAlignment="1">
      <alignment horizontal="right"/>
    </xf>
    <xf numFmtId="164" fontId="48" fillId="0" borderId="64" xfId="0" applyFont="1" applyFill="1" applyBorder="1" applyAlignment="1">
      <alignment horizontal="center"/>
    </xf>
    <xf numFmtId="164" fontId="0" fillId="0" borderId="20" xfId="0" applyBorder="1" applyAlignment="1">
      <alignment/>
    </xf>
    <xf numFmtId="164" fontId="27" fillId="19" borderId="25" xfId="0" applyFont="1" applyFill="1" applyBorder="1" applyAlignment="1">
      <alignment/>
    </xf>
    <xf numFmtId="164" fontId="60" fillId="0" borderId="37" xfId="0" applyFont="1" applyBorder="1" applyAlignment="1">
      <alignment horizontal="center" vertical="center"/>
    </xf>
    <xf numFmtId="170" fontId="37" fillId="0" borderId="62" xfId="0" applyNumberFormat="1" applyFont="1" applyFill="1" applyBorder="1" applyAlignment="1">
      <alignment horizontal="center"/>
    </xf>
    <xf numFmtId="167" fontId="63" fillId="0" borderId="63" xfId="0" applyNumberFormat="1" applyFont="1" applyFill="1" applyBorder="1" applyAlignment="1">
      <alignment horizontal="right"/>
    </xf>
    <xf numFmtId="164" fontId="43" fillId="0" borderId="56" xfId="0" applyFont="1" applyFill="1" applyBorder="1" applyAlignment="1">
      <alignment horizontal="center" vertical="center"/>
    </xf>
    <xf numFmtId="164" fontId="43" fillId="0" borderId="46" xfId="0" applyFont="1" applyFill="1" applyBorder="1" applyAlignment="1">
      <alignment horizontal="center" vertical="center"/>
    </xf>
    <xf numFmtId="168" fontId="28" fillId="0" borderId="62" xfId="0" applyNumberFormat="1" applyFont="1" applyBorder="1" applyAlignment="1">
      <alignment horizontal="center"/>
    </xf>
    <xf numFmtId="164" fontId="60" fillId="0" borderId="62" xfId="0" applyFont="1" applyBorder="1" applyAlignment="1">
      <alignment horizontal="center"/>
    </xf>
    <xf numFmtId="167" fontId="37" fillId="0" borderId="62" xfId="0" applyNumberFormat="1" applyFont="1" applyBorder="1" applyAlignment="1">
      <alignment horizontal="right"/>
    </xf>
    <xf numFmtId="167" fontId="28" fillId="0" borderId="62" xfId="0" applyNumberFormat="1" applyFont="1" applyBorder="1" applyAlignment="1">
      <alignment horizontal="right"/>
    </xf>
    <xf numFmtId="164" fontId="28" fillId="0" borderId="56" xfId="0" applyFont="1" applyBorder="1" applyAlignment="1">
      <alignment horizontal="center" vertical="center"/>
    </xf>
    <xf numFmtId="164" fontId="28" fillId="0" borderId="62" xfId="0" applyFont="1" applyBorder="1" applyAlignment="1">
      <alignment horizontal="center"/>
    </xf>
    <xf numFmtId="164" fontId="28" fillId="0" borderId="78" xfId="0" applyFont="1" applyFill="1" applyBorder="1" applyAlignment="1">
      <alignment/>
    </xf>
    <xf numFmtId="164" fontId="28" fillId="0" borderId="70" xfId="0" applyFont="1" applyBorder="1" applyAlignment="1">
      <alignment horizontal="center"/>
    </xf>
    <xf numFmtId="164" fontId="28" fillId="0" borderId="77" xfId="0" applyFont="1" applyFill="1" applyBorder="1" applyAlignment="1">
      <alignment/>
    </xf>
    <xf numFmtId="164" fontId="28" fillId="59" borderId="100" xfId="0" applyFont="1" applyFill="1" applyBorder="1" applyAlignment="1">
      <alignment horizontal="center" vertical="center" wrapText="1"/>
    </xf>
    <xf numFmtId="164" fontId="28" fillId="59" borderId="101" xfId="0" applyFont="1" applyFill="1" applyBorder="1" applyAlignment="1">
      <alignment horizontal="center" vertical="center" wrapText="1"/>
    </xf>
    <xf numFmtId="164" fontId="43" fillId="59" borderId="102" xfId="0" applyFont="1" applyFill="1" applyBorder="1" applyAlignment="1">
      <alignment horizontal="center" vertical="center" wrapText="1"/>
    </xf>
    <xf numFmtId="164" fontId="42" fillId="24" borderId="37" xfId="0" applyFont="1" applyFill="1" applyBorder="1" applyAlignment="1">
      <alignment horizontal="center" vertical="center"/>
    </xf>
    <xf numFmtId="168" fontId="28" fillId="0" borderId="56" xfId="0" applyNumberFormat="1" applyFont="1" applyBorder="1" applyAlignment="1">
      <alignment horizontal="center"/>
    </xf>
    <xf numFmtId="169" fontId="28" fillId="0" borderId="56" xfId="0" applyNumberFormat="1" applyFont="1" applyBorder="1" applyAlignment="1">
      <alignment horizontal="center"/>
    </xf>
    <xf numFmtId="164" fontId="48" fillId="0" borderId="56" xfId="0" applyFont="1" applyBorder="1" applyAlignment="1">
      <alignment horizontal="center"/>
    </xf>
    <xf numFmtId="167" fontId="28" fillId="0" borderId="56" xfId="0" applyNumberFormat="1" applyFont="1" applyBorder="1" applyAlignment="1">
      <alignment horizontal="right"/>
    </xf>
    <xf numFmtId="167" fontId="28" fillId="0" borderId="58" xfId="0" applyNumberFormat="1" applyFont="1" applyBorder="1" applyAlignment="1">
      <alignment horizontal="right"/>
    </xf>
    <xf numFmtId="164" fontId="28" fillId="0" borderId="59" xfId="0" applyFont="1" applyBorder="1" applyAlignment="1">
      <alignment horizontal="center"/>
    </xf>
    <xf numFmtId="164" fontId="28" fillId="0" borderId="56" xfId="0" applyFont="1" applyBorder="1" applyAlignment="1">
      <alignment horizontal="center"/>
    </xf>
    <xf numFmtId="164" fontId="37" fillId="0" borderId="46" xfId="0" applyFont="1" applyBorder="1" applyAlignment="1">
      <alignment horizontal="center"/>
    </xf>
    <xf numFmtId="164" fontId="36" fillId="35" borderId="37" xfId="0" applyFont="1" applyFill="1" applyBorder="1" applyAlignment="1">
      <alignment/>
    </xf>
    <xf numFmtId="164" fontId="28" fillId="59" borderId="64" xfId="0" applyFont="1" applyFill="1" applyBorder="1" applyAlignment="1">
      <alignment vertical="center" wrapText="1"/>
    </xf>
    <xf numFmtId="164" fontId="37" fillId="0" borderId="56" xfId="0" applyFont="1" applyBorder="1" applyAlignment="1">
      <alignment horizontal="center"/>
    </xf>
    <xf numFmtId="164" fontId="28" fillId="54" borderId="37" xfId="0" applyFont="1" applyFill="1" applyBorder="1" applyAlignment="1">
      <alignment horizontal="left" vertical="center" wrapText="1"/>
    </xf>
    <xf numFmtId="164" fontId="28" fillId="0" borderId="78" xfId="0" applyFont="1" applyBorder="1" applyAlignment="1">
      <alignment horizontal="center"/>
    </xf>
    <xf numFmtId="164" fontId="28" fillId="59" borderId="37" xfId="0" applyFont="1" applyFill="1" applyBorder="1" applyAlignment="1">
      <alignment horizontal="left" vertical="center" wrapText="1"/>
    </xf>
    <xf numFmtId="164" fontId="54" fillId="0" borderId="59" xfId="0" applyFont="1" applyFill="1" applyBorder="1" applyAlignment="1">
      <alignment horizontal="center" vertical="center" wrapText="1"/>
    </xf>
    <xf numFmtId="164" fontId="43" fillId="24" borderId="46" xfId="0" applyFont="1" applyFill="1" applyBorder="1" applyAlignment="1">
      <alignment horizontal="center" vertical="center"/>
    </xf>
    <xf numFmtId="164" fontId="47" fillId="0" borderId="0" xfId="0" applyFont="1" applyFill="1" applyBorder="1" applyAlignment="1">
      <alignment horizontal="center" vertical="center" wrapText="1"/>
    </xf>
    <xf numFmtId="164" fontId="37" fillId="0" borderId="0" xfId="0" applyFont="1" applyBorder="1" applyAlignment="1">
      <alignment horizontal="center" vertical="center" wrapText="1"/>
    </xf>
    <xf numFmtId="168" fontId="64" fillId="0" borderId="62" xfId="0" applyNumberFormat="1" applyFont="1" applyBorder="1" applyAlignment="1">
      <alignment horizontal="center"/>
    </xf>
    <xf numFmtId="168" fontId="37" fillId="0" borderId="62" xfId="0" applyNumberFormat="1" applyFont="1" applyBorder="1" applyAlignment="1">
      <alignment horizontal="center"/>
    </xf>
    <xf numFmtId="164" fontId="37" fillId="0" borderId="62" xfId="0" applyFont="1" applyBorder="1" applyAlignment="1">
      <alignment horizontal="center"/>
    </xf>
    <xf numFmtId="167" fontId="37" fillId="0" borderId="63" xfId="0" applyNumberFormat="1" applyFont="1" applyBorder="1" applyAlignment="1">
      <alignment horizontal="right"/>
    </xf>
    <xf numFmtId="164" fontId="37" fillId="0" borderId="64" xfId="0" applyFont="1" applyBorder="1" applyAlignment="1">
      <alignment horizontal="center"/>
    </xf>
    <xf numFmtId="171" fontId="28" fillId="0" borderId="62" xfId="0" applyNumberFormat="1" applyFont="1" applyBorder="1" applyAlignment="1">
      <alignment horizontal="center"/>
    </xf>
    <xf numFmtId="164" fontId="54" fillId="0" borderId="0" xfId="0" applyFont="1" applyBorder="1" applyAlignment="1">
      <alignment horizontal="center" vertical="center" wrapText="1"/>
    </xf>
    <xf numFmtId="164" fontId="65" fillId="59" borderId="37" xfId="0" applyFont="1" applyFill="1" applyBorder="1" applyAlignment="1">
      <alignment horizontal="left" vertical="center" wrapText="1"/>
    </xf>
    <xf numFmtId="164" fontId="28" fillId="0" borderId="0" xfId="0" applyFont="1" applyFill="1" applyBorder="1" applyAlignment="1">
      <alignment horizontal="center" vertical="center" wrapText="1"/>
    </xf>
    <xf numFmtId="164" fontId="58" fillId="24" borderId="62" xfId="0" applyFont="1" applyFill="1" applyBorder="1" applyAlignment="1">
      <alignment horizontal="center" vertical="center"/>
    </xf>
    <xf numFmtId="164" fontId="0" fillId="0" borderId="59" xfId="0" applyBorder="1" applyAlignment="1">
      <alignment/>
    </xf>
    <xf numFmtId="171" fontId="47" fillId="0" borderId="0" xfId="0" applyNumberFormat="1" applyFont="1" applyFill="1" applyBorder="1" applyAlignment="1">
      <alignment horizontal="center" vertical="center" wrapText="1"/>
    </xf>
    <xf numFmtId="164" fontId="27" fillId="0" borderId="70" xfId="0" applyFont="1" applyFill="1" applyBorder="1" applyAlignment="1">
      <alignment horizontal="center"/>
    </xf>
    <xf numFmtId="164" fontId="0" fillId="57" borderId="37" xfId="0" applyFill="1" applyBorder="1" applyAlignment="1">
      <alignment vertical="center"/>
    </xf>
    <xf numFmtId="164" fontId="28" fillId="57" borderId="37" xfId="0" applyFont="1" applyFill="1" applyBorder="1" applyAlignment="1">
      <alignment horizontal="left" vertical="center" wrapText="1"/>
    </xf>
    <xf numFmtId="164" fontId="0" fillId="0" borderId="0" xfId="0" applyAlignment="1">
      <alignment vertical="center"/>
    </xf>
    <xf numFmtId="164" fontId="0" fillId="0" borderId="0" xfId="0" applyAlignment="1">
      <alignment horizontal="center" vertical="center"/>
    </xf>
    <xf numFmtId="164" fontId="27" fillId="0" borderId="0" xfId="0" applyFont="1" applyAlignment="1">
      <alignment/>
    </xf>
    <xf numFmtId="164" fontId="37" fillId="0" borderId="0" xfId="0" applyFont="1" applyBorder="1" applyAlignment="1">
      <alignment horizontal="center" vertical="center"/>
    </xf>
    <xf numFmtId="168" fontId="37" fillId="0" borderId="56" xfId="0" applyNumberFormat="1" applyFont="1" applyBorder="1" applyAlignment="1">
      <alignment horizontal="center"/>
    </xf>
    <xf numFmtId="167" fontId="37" fillId="0" borderId="56" xfId="0" applyNumberFormat="1" applyFont="1" applyBorder="1" applyAlignment="1">
      <alignment horizontal="right"/>
    </xf>
    <xf numFmtId="167" fontId="37" fillId="0" borderId="58" xfId="0" applyNumberFormat="1" applyFont="1" applyBorder="1" applyAlignment="1">
      <alignment horizontal="right"/>
    </xf>
    <xf numFmtId="164" fontId="37" fillId="0" borderId="59" xfId="0" applyFont="1" applyBorder="1" applyAlignment="1">
      <alignment horizontal="center"/>
    </xf>
    <xf numFmtId="164" fontId="0" fillId="17" borderId="0" xfId="0" applyFill="1" applyBorder="1" applyAlignment="1">
      <alignment/>
    </xf>
    <xf numFmtId="164" fontId="28" fillId="9" borderId="59" xfId="0" applyFont="1" applyFill="1" applyBorder="1" applyAlignment="1">
      <alignment/>
    </xf>
    <xf numFmtId="164" fontId="28" fillId="26" borderId="59" xfId="0" applyFont="1" applyFill="1" applyBorder="1" applyAlignment="1">
      <alignment/>
    </xf>
    <xf numFmtId="164" fontId="28" fillId="27" borderId="59" xfId="0" applyFont="1" applyFill="1" applyBorder="1" applyAlignment="1">
      <alignment/>
    </xf>
    <xf numFmtId="164" fontId="28" fillId="29" borderId="59" xfId="0" applyFont="1" applyFill="1" applyBorder="1" applyAlignment="1">
      <alignment/>
    </xf>
    <xf numFmtId="164" fontId="28" fillId="53" borderId="59" xfId="0" applyFont="1" applyFill="1" applyBorder="1" applyAlignment="1">
      <alignment/>
    </xf>
    <xf numFmtId="164" fontId="28" fillId="31" borderId="59" xfId="0" applyFont="1" applyFill="1" applyBorder="1" applyAlignment="1">
      <alignment/>
    </xf>
    <xf numFmtId="164" fontId="0" fillId="32" borderId="59" xfId="0" applyFill="1" applyBorder="1" applyAlignment="1">
      <alignment/>
    </xf>
    <xf numFmtId="164" fontId="43" fillId="59" borderId="0" xfId="0" applyFont="1" applyFill="1" applyAlignment="1">
      <alignment horizontal="left" vertical="center"/>
    </xf>
    <xf numFmtId="164" fontId="28" fillId="0" borderId="46" xfId="0" applyFont="1" applyFill="1" applyBorder="1" applyAlignment="1">
      <alignment/>
    </xf>
    <xf numFmtId="164" fontId="28" fillId="0" borderId="46" xfId="0" applyFont="1" applyBorder="1" applyAlignment="1">
      <alignment/>
    </xf>
    <xf numFmtId="164" fontId="28" fillId="54" borderId="37" xfId="0" applyFont="1" applyFill="1" applyBorder="1" applyAlignment="1">
      <alignment horizontal="left" vertical="top" wrapText="1"/>
    </xf>
    <xf numFmtId="164" fontId="37" fillId="0" borderId="69" xfId="0" applyFont="1" applyBorder="1" applyAlignment="1">
      <alignment horizontal="center"/>
    </xf>
    <xf numFmtId="164" fontId="66" fillId="59" borderId="37" xfId="0" applyFont="1" applyFill="1" applyBorder="1" applyAlignment="1">
      <alignment horizontal="left" vertical="center" wrapText="1"/>
    </xf>
    <xf numFmtId="164" fontId="43" fillId="24" borderId="37" xfId="0" applyFont="1" applyFill="1" applyBorder="1" applyAlignment="1">
      <alignment horizontal="center" vertical="center"/>
    </xf>
    <xf numFmtId="164" fontId="28" fillId="25" borderId="64" xfId="0" applyFont="1" applyFill="1" applyBorder="1" applyAlignment="1">
      <alignment/>
    </xf>
    <xf numFmtId="164" fontId="28" fillId="26" borderId="64" xfId="0" applyFont="1" applyFill="1" applyBorder="1" applyAlignment="1">
      <alignment/>
    </xf>
    <xf numFmtId="164" fontId="28" fillId="53" borderId="64" xfId="0" applyFont="1" applyFill="1" applyBorder="1" applyAlignment="1">
      <alignment/>
    </xf>
    <xf numFmtId="164" fontId="43" fillId="59" borderId="0" xfId="0" applyFont="1" applyFill="1" applyAlignment="1">
      <alignment/>
    </xf>
    <xf numFmtId="164" fontId="28" fillId="59" borderId="37" xfId="0" applyFont="1" applyFill="1" applyBorder="1" applyAlignment="1">
      <alignment horizontal="left" vertical="top" wrapText="1"/>
    </xf>
    <xf numFmtId="164" fontId="28" fillId="59" borderId="0" xfId="0" applyFont="1" applyFill="1" applyAlignment="1">
      <alignment vertical="top"/>
    </xf>
    <xf numFmtId="164" fontId="28" fillId="59" borderId="0" xfId="0" applyFont="1" applyFill="1" applyAlignment="1">
      <alignment/>
    </xf>
    <xf numFmtId="164" fontId="65" fillId="59" borderId="37" xfId="0" applyFont="1" applyFill="1" applyBorder="1" applyAlignment="1">
      <alignment horizontal="left" vertical="top" wrapText="1"/>
    </xf>
    <xf numFmtId="164" fontId="68" fillId="59" borderId="37" xfId="0" applyFont="1" applyFill="1" applyBorder="1" applyAlignment="1">
      <alignment horizontal="left" vertical="center" wrapText="1"/>
    </xf>
    <xf numFmtId="164" fontId="43" fillId="59" borderId="37" xfId="0" applyFont="1" applyFill="1" applyBorder="1" applyAlignment="1">
      <alignment horizontal="left"/>
    </xf>
    <xf numFmtId="164" fontId="43" fillId="59" borderId="37" xfId="0" applyFont="1" applyFill="1" applyBorder="1" applyAlignment="1">
      <alignment horizontal="left" vertical="center" wrapText="1"/>
    </xf>
    <xf numFmtId="164" fontId="45" fillId="24" borderId="37" xfId="0" applyFont="1" applyFill="1" applyBorder="1" applyAlignment="1">
      <alignment horizontal="center" vertical="center"/>
    </xf>
    <xf numFmtId="168" fontId="60" fillId="0" borderId="62" xfId="0" applyNumberFormat="1" applyFont="1" applyBorder="1" applyAlignment="1">
      <alignment horizontal="center"/>
    </xf>
    <xf numFmtId="164" fontId="43" fillId="59" borderId="37" xfId="0" applyFont="1" applyFill="1" applyBorder="1" applyAlignment="1">
      <alignment horizontal="left" vertical="top" wrapText="1"/>
    </xf>
    <xf numFmtId="164" fontId="28" fillId="25" borderId="59" xfId="0" applyFont="1" applyFill="1" applyBorder="1" applyAlignment="1">
      <alignment/>
    </xf>
    <xf numFmtId="164" fontId="37" fillId="0" borderId="64" xfId="0" applyFont="1" applyFill="1" applyBorder="1" applyAlignment="1">
      <alignment horizontal="center"/>
    </xf>
    <xf numFmtId="167" fontId="37" fillId="0" borderId="62" xfId="0" applyNumberFormat="1" applyFont="1" applyFill="1" applyBorder="1" applyAlignment="1">
      <alignment horizontal="right"/>
    </xf>
    <xf numFmtId="164" fontId="46" fillId="24" borderId="37" xfId="0" applyFont="1" applyFill="1" applyBorder="1" applyAlignment="1">
      <alignment horizontal="center" vertical="center"/>
    </xf>
    <xf numFmtId="164" fontId="47" fillId="24" borderId="37" xfId="0" applyFont="1" applyFill="1" applyBorder="1" applyAlignment="1">
      <alignment horizontal="center" vertical="center"/>
    </xf>
    <xf numFmtId="164" fontId="49" fillId="24" borderId="37" xfId="0" applyFont="1" applyFill="1" applyBorder="1" applyAlignment="1">
      <alignment horizontal="center" vertical="center"/>
    </xf>
    <xf numFmtId="164" fontId="0" fillId="34" borderId="64" xfId="0" applyFill="1" applyBorder="1" applyAlignment="1">
      <alignment/>
    </xf>
    <xf numFmtId="164" fontId="50" fillId="24" borderId="37" xfId="0" applyFont="1" applyFill="1" applyBorder="1" applyAlignment="1">
      <alignment horizontal="center" vertical="center"/>
    </xf>
    <xf numFmtId="168" fontId="28" fillId="0" borderId="69" xfId="0" applyNumberFormat="1" applyFont="1" applyBorder="1" applyAlignment="1">
      <alignment horizontal="center"/>
    </xf>
    <xf numFmtId="169" fontId="28" fillId="0" borderId="69" xfId="0" applyNumberFormat="1" applyFont="1" applyBorder="1" applyAlignment="1">
      <alignment horizontal="center"/>
    </xf>
    <xf numFmtId="164" fontId="28" fillId="0" borderId="69" xfId="0" applyFont="1" applyBorder="1" applyAlignment="1">
      <alignment horizontal="center"/>
    </xf>
    <xf numFmtId="167" fontId="28" fillId="0" borderId="76" xfId="0" applyNumberFormat="1" applyFont="1" applyBorder="1" applyAlignment="1">
      <alignment horizontal="right"/>
    </xf>
    <xf numFmtId="164" fontId="28" fillId="0" borderId="77" xfId="0" applyFont="1" applyBorder="1" applyAlignment="1">
      <alignment horizontal="center"/>
    </xf>
    <xf numFmtId="167" fontId="28" fillId="0" borderId="69" xfId="0" applyNumberFormat="1" applyFont="1" applyBorder="1" applyAlignment="1">
      <alignment horizontal="right"/>
    </xf>
    <xf numFmtId="164" fontId="28" fillId="0" borderId="69" xfId="0" applyNumberFormat="1" applyFont="1" applyBorder="1" applyAlignment="1">
      <alignment horizontal="center" vertical="center"/>
    </xf>
    <xf numFmtId="171" fontId="28" fillId="0" borderId="70" xfId="0" applyNumberFormat="1" applyFont="1" applyFill="1" applyBorder="1" applyAlignment="1">
      <alignment horizontal="center"/>
    </xf>
    <xf numFmtId="164" fontId="0" fillId="0" borderId="70" xfId="0" applyFill="1" applyBorder="1" applyAlignment="1">
      <alignment/>
    </xf>
    <xf numFmtId="164" fontId="0" fillId="19" borderId="70" xfId="0" applyFill="1" applyBorder="1" applyAlignment="1">
      <alignment/>
    </xf>
    <xf numFmtId="164" fontId="28" fillId="57" borderId="37" xfId="0" applyFont="1" applyFill="1" applyBorder="1" applyAlignment="1">
      <alignment horizontal="left" vertical="top" wrapText="1"/>
    </xf>
    <xf numFmtId="164" fontId="0" fillId="0" borderId="0" xfId="0" applyAlignment="1">
      <alignment horizontal="right"/>
    </xf>
    <xf numFmtId="164" fontId="0" fillId="50" borderId="0" xfId="0" applyFont="1" applyFill="1" applyBorder="1" applyAlignment="1">
      <alignment/>
    </xf>
    <xf numFmtId="164" fontId="27" fillId="0" borderId="0" xfId="0" applyFont="1" applyBorder="1" applyAlignment="1">
      <alignment horizontal="left" wrapText="1"/>
    </xf>
    <xf numFmtId="164" fontId="28" fillId="59" borderId="100" xfId="0" applyFont="1" applyFill="1" applyBorder="1" applyAlignment="1">
      <alignment horizontal="left" vertical="center" wrapText="1"/>
    </xf>
    <xf numFmtId="164" fontId="37" fillId="0" borderId="46" xfId="0" applyFont="1" applyBorder="1" applyAlignment="1">
      <alignment horizontal="center" vertical="center"/>
    </xf>
    <xf numFmtId="167" fontId="28" fillId="0" borderId="46" xfId="0" applyNumberFormat="1" applyFont="1" applyBorder="1" applyAlignment="1">
      <alignment horizontal="center"/>
    </xf>
    <xf numFmtId="168" fontId="37" fillId="0" borderId="46" xfId="0" applyNumberFormat="1" applyFont="1" applyBorder="1" applyAlignment="1">
      <alignment horizontal="center"/>
    </xf>
    <xf numFmtId="167" fontId="37" fillId="0" borderId="46" xfId="0" applyNumberFormat="1" applyFont="1" applyBorder="1" applyAlignment="1">
      <alignment horizontal="right"/>
    </xf>
    <xf numFmtId="167" fontId="28" fillId="0" borderId="46" xfId="0" applyNumberFormat="1" applyFont="1" applyBorder="1" applyAlignment="1">
      <alignment horizontal="right"/>
    </xf>
    <xf numFmtId="167" fontId="37" fillId="0" borderId="53" xfId="0" applyNumberFormat="1" applyFont="1" applyBorder="1" applyAlignment="1">
      <alignment horizontal="right"/>
    </xf>
    <xf numFmtId="164" fontId="37" fillId="0" borderId="103" xfId="0" applyFont="1" applyBorder="1" applyAlignment="1">
      <alignment horizontal="center"/>
    </xf>
    <xf numFmtId="164" fontId="0" fillId="26" borderId="0" xfId="0" applyFill="1" applyAlignment="1">
      <alignment/>
    </xf>
    <xf numFmtId="164" fontId="37" fillId="0" borderId="97" xfId="0" applyFont="1" applyBorder="1" applyAlignment="1">
      <alignment horizontal="center"/>
    </xf>
    <xf numFmtId="164" fontId="28" fillId="0" borderId="62" xfId="0" applyNumberFormat="1" applyFont="1" applyFill="1" applyBorder="1" applyAlignment="1">
      <alignment horizontal="center"/>
    </xf>
    <xf numFmtId="164" fontId="0" fillId="25" borderId="59" xfId="0" applyFill="1" applyBorder="1" applyAlignment="1">
      <alignment/>
    </xf>
    <xf numFmtId="164" fontId="0" fillId="0" borderId="59" xfId="0" applyFill="1" applyBorder="1" applyAlignment="1">
      <alignment/>
    </xf>
    <xf numFmtId="164" fontId="28" fillId="26" borderId="70" xfId="0" applyFont="1" applyFill="1" applyBorder="1" applyAlignment="1">
      <alignment/>
    </xf>
    <xf numFmtId="164" fontId="28" fillId="27" borderId="70" xfId="0" applyFont="1" applyFill="1" applyBorder="1" applyAlignment="1">
      <alignment/>
    </xf>
    <xf numFmtId="164" fontId="28" fillId="29" borderId="70" xfId="0" applyFont="1" applyFill="1" applyBorder="1" applyAlignment="1">
      <alignment/>
    </xf>
    <xf numFmtId="164" fontId="28" fillId="31" borderId="70" xfId="0" applyFont="1" applyFill="1" applyBorder="1" applyAlignment="1">
      <alignment/>
    </xf>
    <xf numFmtId="164" fontId="48" fillId="0" borderId="0" xfId="0" applyFont="1" applyAlignment="1">
      <alignment horizontal="center"/>
    </xf>
    <xf numFmtId="167" fontId="37" fillId="0" borderId="0" xfId="0" applyNumberFormat="1" applyFont="1" applyBorder="1" applyAlignment="1">
      <alignment horizontal="right"/>
    </xf>
    <xf numFmtId="164" fontId="0" fillId="19" borderId="37" xfId="0" applyFill="1" applyBorder="1" applyAlignment="1">
      <alignment horizontal="center" vertical="center"/>
    </xf>
    <xf numFmtId="164" fontId="37" fillId="0" borderId="69" xfId="0" applyFont="1" applyBorder="1" applyAlignment="1">
      <alignment horizontal="center" vertical="center"/>
    </xf>
    <xf numFmtId="167" fontId="28" fillId="0" borderId="69" xfId="0" applyNumberFormat="1" applyFont="1" applyBorder="1" applyAlignment="1">
      <alignment horizontal="center"/>
    </xf>
    <xf numFmtId="168" fontId="37" fillId="0" borderId="69" xfId="0" applyNumberFormat="1" applyFont="1" applyBorder="1" applyAlignment="1">
      <alignment horizontal="center"/>
    </xf>
    <xf numFmtId="167" fontId="37" fillId="0" borderId="69" xfId="0" applyNumberFormat="1" applyFont="1" applyBorder="1" applyAlignment="1">
      <alignment horizontal="right"/>
    </xf>
    <xf numFmtId="167" fontId="48" fillId="0" borderId="76" xfId="0" applyNumberFormat="1" applyFont="1" applyBorder="1" applyAlignment="1">
      <alignment horizontal="right"/>
    </xf>
    <xf numFmtId="164" fontId="37" fillId="0" borderId="99" xfId="0" applyFont="1" applyBorder="1" applyAlignment="1">
      <alignment horizontal="center"/>
    </xf>
    <xf numFmtId="164" fontId="54" fillId="0" borderId="46" xfId="0" applyFont="1" applyBorder="1" applyAlignment="1">
      <alignment horizontal="center" vertical="center"/>
    </xf>
    <xf numFmtId="164" fontId="43" fillId="59" borderId="37" xfId="0" applyFont="1" applyFill="1" applyBorder="1" applyAlignment="1">
      <alignment horizontal="left" wrapText="1"/>
    </xf>
    <xf numFmtId="164" fontId="65" fillId="59" borderId="37" xfId="0" applyFont="1" applyFill="1" applyBorder="1" applyAlignment="1">
      <alignment horizontal="left" wrapText="1"/>
    </xf>
    <xf numFmtId="164" fontId="37" fillId="0" borderId="56" xfId="0" applyFont="1" applyBorder="1" applyAlignment="1">
      <alignment horizontal="center" vertical="center"/>
    </xf>
    <xf numFmtId="167" fontId="28" fillId="0" borderId="37" xfId="0" applyNumberFormat="1" applyFont="1" applyBorder="1" applyAlignment="1">
      <alignment horizontal="center"/>
    </xf>
    <xf numFmtId="164" fontId="54" fillId="0" borderId="37" xfId="0" applyFont="1" applyBorder="1" applyAlignment="1">
      <alignment horizontal="center" vertical="center"/>
    </xf>
    <xf numFmtId="168" fontId="37" fillId="0" borderId="37" xfId="0" applyNumberFormat="1" applyFont="1" applyBorder="1" applyAlignment="1">
      <alignment horizontal="center"/>
    </xf>
    <xf numFmtId="164" fontId="37" fillId="0" borderId="37" xfId="0" applyFont="1" applyBorder="1" applyAlignment="1">
      <alignment horizontal="center"/>
    </xf>
    <xf numFmtId="167" fontId="37" fillId="0" borderId="37" xfId="0" applyNumberFormat="1" applyFont="1" applyBorder="1" applyAlignment="1">
      <alignment horizontal="right"/>
    </xf>
    <xf numFmtId="167" fontId="28" fillId="0" borderId="37" xfId="0" applyNumberFormat="1" applyFont="1" applyBorder="1" applyAlignment="1">
      <alignment horizontal="right"/>
    </xf>
    <xf numFmtId="167" fontId="48" fillId="0" borderId="46" xfId="0" applyNumberFormat="1" applyFont="1" applyBorder="1" applyAlignment="1">
      <alignment horizontal="center"/>
    </xf>
    <xf numFmtId="168" fontId="28" fillId="0" borderId="46" xfId="0" applyNumberFormat="1" applyFont="1" applyBorder="1" applyAlignment="1">
      <alignment horizontal="center"/>
    </xf>
    <xf numFmtId="168" fontId="60" fillId="0" borderId="46" xfId="0" applyNumberFormat="1" applyFont="1" applyBorder="1" applyAlignment="1">
      <alignment horizontal="center"/>
    </xf>
    <xf numFmtId="168" fontId="48" fillId="0" borderId="46" xfId="0" applyNumberFormat="1" applyFont="1" applyBorder="1" applyAlignment="1">
      <alignment horizontal="center"/>
    </xf>
    <xf numFmtId="164" fontId="27" fillId="19" borderId="46" xfId="0" applyFont="1" applyFill="1" applyBorder="1" applyAlignment="1">
      <alignment horizontal="center" vertical="center"/>
    </xf>
    <xf numFmtId="164" fontId="28" fillId="51" borderId="37" xfId="0" applyFont="1" applyFill="1" applyBorder="1" applyAlignment="1">
      <alignment/>
    </xf>
    <xf numFmtId="164" fontId="71" fillId="0" borderId="0" xfId="0" applyFont="1" applyAlignment="1">
      <alignment horizontal="center" vertical="center" wrapText="1"/>
    </xf>
    <xf numFmtId="167" fontId="28" fillId="0" borderId="53" xfId="0" applyNumberFormat="1" applyFont="1" applyBorder="1" applyAlignment="1">
      <alignment horizontal="right"/>
    </xf>
    <xf numFmtId="164" fontId="28" fillId="0" borderId="103" xfId="0" applyFont="1" applyBorder="1" applyAlignment="1">
      <alignment horizontal="center"/>
    </xf>
    <xf numFmtId="164" fontId="54" fillId="0" borderId="46" xfId="0" applyFont="1" applyFill="1" applyBorder="1" applyAlignment="1">
      <alignment horizontal="center" vertical="center"/>
    </xf>
    <xf numFmtId="164" fontId="28" fillId="59" borderId="37" xfId="0" applyFont="1" applyFill="1" applyBorder="1" applyAlignment="1">
      <alignment horizontal="left" wrapText="1"/>
    </xf>
    <xf numFmtId="164" fontId="48" fillId="0" borderId="62" xfId="0" applyFont="1" applyFill="1" applyBorder="1" applyAlignment="1">
      <alignment horizontal="center"/>
    </xf>
    <xf numFmtId="167" fontId="48" fillId="0" borderId="46" xfId="0" applyNumberFormat="1" applyFont="1" applyBorder="1" applyAlignment="1">
      <alignment horizontal="right"/>
    </xf>
    <xf numFmtId="167" fontId="37" fillId="3" borderId="46" xfId="0" applyNumberFormat="1" applyFont="1" applyFill="1" applyBorder="1" applyAlignment="1">
      <alignment horizontal="right"/>
    </xf>
    <xf numFmtId="164" fontId="0" fillId="59" borderId="37" xfId="0" applyFill="1" applyBorder="1" applyAlignment="1">
      <alignment horizontal="left" wrapText="1"/>
    </xf>
    <xf numFmtId="164" fontId="28" fillId="0" borderId="97" xfId="0" applyFont="1" applyBorder="1" applyAlignment="1">
      <alignment horizontal="center"/>
    </xf>
    <xf numFmtId="164" fontId="27" fillId="34" borderId="37" xfId="0" applyFont="1" applyFill="1" applyBorder="1" applyAlignment="1">
      <alignment/>
    </xf>
    <xf numFmtId="167" fontId="28" fillId="0" borderId="0" xfId="0" applyNumberFormat="1" applyFont="1" applyFill="1" applyBorder="1" applyAlignment="1">
      <alignment horizontal="center"/>
    </xf>
    <xf numFmtId="164" fontId="28" fillId="9" borderId="70" xfId="0" applyFont="1" applyFill="1" applyBorder="1" applyAlignment="1">
      <alignment/>
    </xf>
    <xf numFmtId="171" fontId="28" fillId="0" borderId="56" xfId="0" applyNumberFormat="1" applyFont="1" applyFill="1" applyBorder="1" applyAlignment="1">
      <alignment horizontal="center"/>
    </xf>
    <xf numFmtId="171" fontId="28" fillId="0" borderId="97" xfId="0" applyNumberFormat="1" applyFont="1" applyFill="1" applyBorder="1" applyAlignment="1">
      <alignment horizontal="center"/>
    </xf>
    <xf numFmtId="164" fontId="28" fillId="0" borderId="56" xfId="0" applyNumberFormat="1" applyFont="1" applyFill="1" applyBorder="1" applyAlignment="1">
      <alignment horizontal="center"/>
    </xf>
    <xf numFmtId="164" fontId="48" fillId="24" borderId="46" xfId="0" applyFont="1" applyFill="1" applyBorder="1" applyAlignment="1">
      <alignment horizontal="center" vertical="center"/>
    </xf>
    <xf numFmtId="167" fontId="28" fillId="0" borderId="59" xfId="0" applyNumberFormat="1" applyFont="1" applyBorder="1" applyAlignment="1">
      <alignment horizontal="center"/>
    </xf>
    <xf numFmtId="168" fontId="48" fillId="0" borderId="59" xfId="0" applyNumberFormat="1" applyFont="1" applyFill="1" applyBorder="1" applyAlignment="1">
      <alignment horizontal="center"/>
    </xf>
    <xf numFmtId="171" fontId="28" fillId="0" borderId="59" xfId="0" applyNumberFormat="1" applyFont="1" applyFill="1" applyBorder="1" applyAlignment="1">
      <alignment horizontal="center"/>
    </xf>
    <xf numFmtId="164" fontId="28" fillId="0" borderId="59" xfId="0" applyNumberFormat="1" applyFont="1" applyFill="1" applyBorder="1" applyAlignment="1">
      <alignment horizontal="center"/>
    </xf>
    <xf numFmtId="164" fontId="28" fillId="0" borderId="37" xfId="0" applyNumberFormat="1" applyFont="1" applyFill="1" applyBorder="1" applyAlignment="1">
      <alignment horizontal="center"/>
    </xf>
    <xf numFmtId="164" fontId="28" fillId="28" borderId="59" xfId="0" applyFont="1" applyFill="1" applyBorder="1" applyAlignment="1">
      <alignment/>
    </xf>
    <xf numFmtId="164" fontId="28" fillId="0" borderId="70" xfId="0" applyNumberFormat="1" applyFont="1" applyFill="1" applyBorder="1" applyAlignment="1">
      <alignment horizontal="center"/>
    </xf>
    <xf numFmtId="164" fontId="74" fillId="57" borderId="37" xfId="0" applyFont="1" applyFill="1" applyBorder="1" applyAlignment="1">
      <alignment horizontal="center" vertical="center"/>
    </xf>
    <xf numFmtId="167" fontId="37" fillId="3" borderId="46" xfId="0" applyNumberFormat="1" applyFont="1" applyFill="1" applyBorder="1" applyAlignment="1">
      <alignment horizontal="center"/>
    </xf>
    <xf numFmtId="164" fontId="28" fillId="0" borderId="0" xfId="0" applyNumberFormat="1" applyFont="1" applyBorder="1" applyAlignment="1">
      <alignment horizontal="center" vertical="center"/>
    </xf>
    <xf numFmtId="168" fontId="49" fillId="0" borderId="56" xfId="0" applyNumberFormat="1" applyFont="1" applyBorder="1" applyAlignment="1">
      <alignment horizontal="center"/>
    </xf>
    <xf numFmtId="170" fontId="28" fillId="0" borderId="56" xfId="0" applyNumberFormat="1" applyFont="1" applyBorder="1" applyAlignment="1">
      <alignment horizontal="right"/>
    </xf>
    <xf numFmtId="164" fontId="28" fillId="59" borderId="37" xfId="0" applyFont="1" applyFill="1" applyBorder="1" applyAlignment="1">
      <alignment/>
    </xf>
    <xf numFmtId="169" fontId="37" fillId="0" borderId="46" xfId="0" applyNumberFormat="1" applyFont="1" applyBorder="1" applyAlignment="1">
      <alignment horizontal="center"/>
    </xf>
    <xf numFmtId="169" fontId="37" fillId="0" borderId="56" xfId="0" applyNumberFormat="1" applyFont="1" applyBorder="1" applyAlignment="1">
      <alignment horizontal="center"/>
    </xf>
    <xf numFmtId="164" fontId="37" fillId="0" borderId="54" xfId="0" applyFont="1" applyBorder="1" applyAlignment="1">
      <alignment horizontal="center" vertical="center"/>
    </xf>
    <xf numFmtId="167" fontId="28" fillId="0" borderId="54" xfId="0" applyNumberFormat="1" applyFont="1" applyBorder="1" applyAlignment="1">
      <alignment horizontal="center"/>
    </xf>
    <xf numFmtId="168" fontId="37" fillId="0" borderId="54" xfId="0" applyNumberFormat="1" applyFont="1" applyBorder="1" applyAlignment="1">
      <alignment horizontal="center"/>
    </xf>
    <xf numFmtId="169" fontId="37" fillId="0" borderId="54" xfId="0" applyNumberFormat="1" applyFont="1" applyBorder="1" applyAlignment="1">
      <alignment horizontal="center"/>
    </xf>
    <xf numFmtId="164" fontId="37" fillId="0" borderId="54" xfId="0" applyFont="1" applyBorder="1" applyAlignment="1">
      <alignment horizontal="center"/>
    </xf>
    <xf numFmtId="167" fontId="37" fillId="0" borderId="54" xfId="0" applyNumberFormat="1" applyFont="1" applyBorder="1" applyAlignment="1">
      <alignment horizontal="right"/>
    </xf>
    <xf numFmtId="167" fontId="37" fillId="0" borderId="104" xfId="0" applyNumberFormat="1" applyFont="1" applyBorder="1" applyAlignment="1">
      <alignment horizontal="right"/>
    </xf>
    <xf numFmtId="164" fontId="37" fillId="0" borderId="105" xfId="0" applyFont="1" applyBorder="1" applyAlignment="1">
      <alignment horizontal="center"/>
    </xf>
    <xf numFmtId="164" fontId="28" fillId="0" borderId="54" xfId="0" applyFont="1" applyBorder="1" applyAlignment="1">
      <alignment horizontal="center" vertical="center"/>
    </xf>
    <xf numFmtId="167" fontId="28" fillId="0" borderId="54" xfId="0" applyNumberFormat="1" applyFont="1" applyBorder="1" applyAlignment="1">
      <alignment horizontal="right"/>
    </xf>
    <xf numFmtId="168" fontId="49" fillId="0" borderId="69" xfId="0" applyNumberFormat="1" applyFont="1" applyBorder="1" applyAlignment="1">
      <alignment horizontal="center"/>
    </xf>
    <xf numFmtId="164" fontId="28" fillId="0" borderId="99" xfId="0" applyFont="1" applyBorder="1" applyAlignment="1">
      <alignment horizontal="center"/>
    </xf>
    <xf numFmtId="164" fontId="28" fillId="0" borderId="69" xfId="0" applyFont="1" applyBorder="1" applyAlignment="1">
      <alignment horizontal="center" vertical="center"/>
    </xf>
    <xf numFmtId="170" fontId="28" fillId="0" borderId="69" xfId="0" applyNumberFormat="1" applyFont="1" applyBorder="1" applyAlignment="1">
      <alignment horizontal="right"/>
    </xf>
    <xf numFmtId="164" fontId="28" fillId="54" borderId="37" xfId="0" applyFont="1" applyFill="1" applyBorder="1" applyAlignment="1">
      <alignment/>
    </xf>
    <xf numFmtId="169" fontId="37" fillId="0" borderId="69" xfId="0" applyNumberFormat="1" applyFont="1" applyBorder="1" applyAlignment="1">
      <alignment horizontal="center"/>
    </xf>
    <xf numFmtId="167" fontId="37" fillId="0" borderId="76" xfId="0" applyNumberFormat="1" applyFont="1" applyBorder="1" applyAlignment="1">
      <alignment horizontal="right"/>
    </xf>
    <xf numFmtId="164" fontId="28" fillId="0" borderId="106" xfId="0" applyFont="1" applyFill="1" applyBorder="1" applyAlignment="1">
      <alignment/>
    </xf>
    <xf numFmtId="164" fontId="28" fillId="19" borderId="37" xfId="0" applyFont="1" applyFill="1" applyBorder="1" applyAlignment="1">
      <alignment/>
    </xf>
    <xf numFmtId="164" fontId="27" fillId="19" borderId="37" xfId="0" applyFont="1" applyFill="1" applyBorder="1" applyAlignment="1">
      <alignment/>
    </xf>
    <xf numFmtId="164" fontId="43" fillId="59" borderId="37" xfId="0" applyFont="1" applyFill="1" applyBorder="1" applyAlignment="1">
      <alignment/>
    </xf>
    <xf numFmtId="164" fontId="48" fillId="0" borderId="46" xfId="0" applyFont="1" applyBorder="1" applyAlignment="1">
      <alignment horizontal="center" vertical="center"/>
    </xf>
    <xf numFmtId="169" fontId="48" fillId="0" borderId="46" xfId="0" applyNumberFormat="1" applyFont="1" applyBorder="1" applyAlignment="1">
      <alignment horizontal="center"/>
    </xf>
    <xf numFmtId="168" fontId="28" fillId="0" borderId="0" xfId="0" applyNumberFormat="1" applyFont="1" applyFill="1" applyAlignment="1">
      <alignment horizontal="center"/>
    </xf>
    <xf numFmtId="164" fontId="43" fillId="0" borderId="98" xfId="0" applyFont="1" applyBorder="1" applyAlignment="1">
      <alignment horizontal="center" vertical="center"/>
    </xf>
    <xf numFmtId="167" fontId="37" fillId="0" borderId="0" xfId="0" applyNumberFormat="1" applyFont="1" applyAlignment="1">
      <alignment horizontal="center"/>
    </xf>
    <xf numFmtId="168" fontId="48" fillId="0" borderId="0" xfId="0" applyNumberFormat="1" applyFont="1" applyAlignment="1">
      <alignment horizontal="center"/>
    </xf>
    <xf numFmtId="164" fontId="28" fillId="0" borderId="64" xfId="0" applyFont="1" applyBorder="1" applyAlignment="1">
      <alignment horizontal="right"/>
    </xf>
    <xf numFmtId="164" fontId="27" fillId="0" borderId="46" xfId="0" applyFont="1" applyFill="1" applyBorder="1" applyAlignment="1">
      <alignment horizontal="center" vertical="top"/>
    </xf>
    <xf numFmtId="164" fontId="27" fillId="0" borderId="59" xfId="0" applyFont="1" applyFill="1" applyBorder="1" applyAlignment="1">
      <alignment horizontal="center" vertical="top"/>
    </xf>
    <xf numFmtId="164" fontId="27" fillId="19" borderId="59" xfId="0" applyFont="1" applyFill="1" applyBorder="1" applyAlignment="1">
      <alignment horizontal="center" vertical="top"/>
    </xf>
    <xf numFmtId="164" fontId="27" fillId="9" borderId="59" xfId="0" applyFont="1" applyFill="1" applyBorder="1" applyAlignment="1">
      <alignment horizontal="center" vertical="top"/>
    </xf>
    <xf numFmtId="164" fontId="27" fillId="26" borderId="59" xfId="0" applyFont="1" applyFill="1" applyBorder="1" applyAlignment="1">
      <alignment horizontal="center" vertical="top"/>
    </xf>
    <xf numFmtId="164" fontId="27" fillId="27" borderId="59" xfId="0" applyFont="1" applyFill="1" applyBorder="1" applyAlignment="1">
      <alignment horizontal="center" vertical="top"/>
    </xf>
    <xf numFmtId="164" fontId="27" fillId="29" borderId="59" xfId="0" applyFont="1" applyFill="1" applyBorder="1" applyAlignment="1">
      <alignment horizontal="center" vertical="top"/>
    </xf>
    <xf numFmtId="164" fontId="27" fillId="53" borderId="59" xfId="0" applyFont="1" applyFill="1" applyBorder="1" applyAlignment="1">
      <alignment horizontal="center" vertical="top"/>
    </xf>
    <xf numFmtId="164" fontId="27" fillId="31" borderId="59" xfId="0" applyFont="1" applyFill="1" applyBorder="1" applyAlignment="1">
      <alignment horizontal="center" vertical="top"/>
    </xf>
    <xf numFmtId="164" fontId="27" fillId="0" borderId="59" xfId="0" applyFont="1" applyFill="1" applyBorder="1" applyAlignment="1">
      <alignment horizontal="center" vertical="center"/>
    </xf>
    <xf numFmtId="164" fontId="27" fillId="19" borderId="59" xfId="0" applyFont="1" applyFill="1" applyBorder="1" applyAlignment="1">
      <alignment horizontal="center" vertical="center"/>
    </xf>
    <xf numFmtId="164" fontId="67" fillId="59" borderId="0" xfId="0" applyFont="1" applyFill="1" applyAlignment="1">
      <alignment vertical="center"/>
    </xf>
    <xf numFmtId="164" fontId="28" fillId="0" borderId="80" xfId="0" applyFont="1" applyBorder="1" applyAlignment="1">
      <alignment horizontal="center"/>
    </xf>
    <xf numFmtId="168" fontId="28" fillId="0" borderId="80" xfId="0" applyNumberFormat="1" applyFont="1" applyBorder="1" applyAlignment="1">
      <alignment horizontal="center"/>
    </xf>
    <xf numFmtId="164" fontId="27" fillId="19" borderId="64" xfId="0" applyFont="1" applyFill="1" applyBorder="1" applyAlignment="1">
      <alignment horizontal="center" vertical="top"/>
    </xf>
    <xf numFmtId="164" fontId="27" fillId="0" borderId="64" xfId="0" applyFont="1" applyFill="1" applyBorder="1" applyAlignment="1">
      <alignment horizontal="center" vertical="center"/>
    </xf>
    <xf numFmtId="164" fontId="27" fillId="19" borderId="64" xfId="0" applyFont="1" applyFill="1" applyBorder="1" applyAlignment="1">
      <alignment horizontal="center" vertical="center"/>
    </xf>
    <xf numFmtId="164" fontId="28" fillId="19" borderId="37" xfId="0" applyFont="1" applyFill="1" applyBorder="1" applyAlignment="1">
      <alignment horizontal="center" vertical="center"/>
    </xf>
    <xf numFmtId="164" fontId="48" fillId="0" borderId="98" xfId="0" applyFont="1" applyBorder="1" applyAlignment="1">
      <alignment horizontal="center" vertical="center"/>
    </xf>
    <xf numFmtId="164" fontId="27" fillId="9" borderId="64" xfId="0" applyFont="1" applyFill="1" applyBorder="1" applyAlignment="1">
      <alignment horizontal="center" vertical="top"/>
    </xf>
    <xf numFmtId="164" fontId="27" fillId="29" borderId="64" xfId="0" applyFont="1" applyFill="1" applyBorder="1" applyAlignment="1">
      <alignment horizontal="center" vertical="top"/>
    </xf>
    <xf numFmtId="164" fontId="27" fillId="31" borderId="64" xfId="0" applyFont="1" applyFill="1" applyBorder="1" applyAlignment="1">
      <alignment horizontal="center" vertical="top"/>
    </xf>
    <xf numFmtId="164" fontId="27" fillId="0" borderId="70" xfId="0" applyFont="1" applyFill="1" applyBorder="1" applyAlignment="1">
      <alignment horizontal="center" vertical="top"/>
    </xf>
    <xf numFmtId="164" fontId="27" fillId="19" borderId="70" xfId="0" applyFont="1" applyFill="1" applyBorder="1" applyAlignment="1">
      <alignment horizontal="center" vertical="top"/>
    </xf>
    <xf numFmtId="164" fontId="27" fillId="9" borderId="70" xfId="0" applyFont="1" applyFill="1" applyBorder="1" applyAlignment="1">
      <alignment horizontal="center" vertical="top"/>
    </xf>
    <xf numFmtId="164" fontId="27" fillId="0" borderId="70" xfId="0" applyFont="1" applyFill="1" applyBorder="1" applyAlignment="1">
      <alignment horizontal="center" vertical="center"/>
    </xf>
    <xf numFmtId="164" fontId="27" fillId="19" borderId="70" xfId="0" applyFont="1" applyFill="1" applyBorder="1" applyAlignment="1">
      <alignment horizontal="center" vertical="center"/>
    </xf>
    <xf numFmtId="164" fontId="46" fillId="19" borderId="37" xfId="0" applyFont="1" applyFill="1" applyBorder="1" applyAlignment="1">
      <alignment horizontal="center" vertical="center"/>
    </xf>
    <xf numFmtId="164" fontId="65" fillId="59" borderId="37" xfId="0" applyFont="1" applyFill="1" applyBorder="1" applyAlignment="1">
      <alignment/>
    </xf>
    <xf numFmtId="167" fontId="48" fillId="0" borderId="53" xfId="0" applyNumberFormat="1" applyFont="1" applyBorder="1" applyAlignment="1">
      <alignment horizontal="right"/>
    </xf>
    <xf numFmtId="169" fontId="28" fillId="0" borderId="46" xfId="0" applyNumberFormat="1" applyFont="1" applyBorder="1" applyAlignment="1">
      <alignment horizontal="center"/>
    </xf>
    <xf numFmtId="164" fontId="0" fillId="19" borderId="107" xfId="0" applyFill="1" applyBorder="1" applyAlignment="1">
      <alignment horizontal="center" vertical="center"/>
    </xf>
    <xf numFmtId="164" fontId="43" fillId="0" borderId="37" xfId="0" applyFont="1" applyBorder="1" applyAlignment="1">
      <alignment horizontal="center" vertical="center"/>
    </xf>
    <xf numFmtId="168" fontId="28" fillId="0" borderId="59" xfId="0" applyNumberFormat="1" applyFont="1" applyBorder="1" applyAlignment="1">
      <alignment horizontal="center"/>
    </xf>
    <xf numFmtId="164" fontId="28" fillId="0" borderId="59" xfId="0" applyFont="1" applyBorder="1" applyAlignment="1">
      <alignment horizontal="right"/>
    </xf>
    <xf numFmtId="164" fontId="0" fillId="19" borderId="59" xfId="0" applyFill="1" applyBorder="1" applyAlignment="1">
      <alignment/>
    </xf>
    <xf numFmtId="164" fontId="0" fillId="9" borderId="59" xfId="0" applyFill="1" applyBorder="1" applyAlignment="1">
      <alignment/>
    </xf>
    <xf numFmtId="164" fontId="0" fillId="26" borderId="59" xfId="0" applyFill="1" applyBorder="1" applyAlignment="1">
      <alignment/>
    </xf>
    <xf numFmtId="164" fontId="0" fillId="27" borderId="59" xfId="0" applyFill="1" applyBorder="1" applyAlignment="1">
      <alignment/>
    </xf>
    <xf numFmtId="164" fontId="0" fillId="29" borderId="59" xfId="0" applyFill="1" applyBorder="1" applyAlignment="1">
      <alignment/>
    </xf>
    <xf numFmtId="164" fontId="0" fillId="31" borderId="59" xfId="0" applyFill="1" applyBorder="1" applyAlignment="1">
      <alignment/>
    </xf>
    <xf numFmtId="168" fontId="28" fillId="0" borderId="70" xfId="0" applyNumberFormat="1" applyFont="1" applyBorder="1" applyAlignment="1">
      <alignment horizontal="center"/>
    </xf>
    <xf numFmtId="164" fontId="37" fillId="0" borderId="54" xfId="0" applyFont="1" applyFill="1" applyBorder="1" applyAlignment="1">
      <alignment horizontal="center" vertical="center"/>
    </xf>
    <xf numFmtId="168" fontId="28" fillId="0" borderId="54" xfId="0" applyNumberFormat="1" applyFont="1" applyBorder="1" applyAlignment="1">
      <alignment horizontal="center"/>
    </xf>
    <xf numFmtId="169" fontId="28" fillId="0" borderId="54" xfId="0" applyNumberFormat="1" applyFont="1" applyBorder="1" applyAlignment="1">
      <alignment horizontal="center"/>
    </xf>
    <xf numFmtId="164" fontId="28" fillId="0" borderId="54" xfId="0" applyFont="1" applyBorder="1" applyAlignment="1">
      <alignment horizontal="center"/>
    </xf>
    <xf numFmtId="167" fontId="28" fillId="0" borderId="104" xfId="0" applyNumberFormat="1" applyFont="1" applyBorder="1" applyAlignment="1">
      <alignment horizontal="right"/>
    </xf>
    <xf numFmtId="164" fontId="28" fillId="0" borderId="105" xfId="0" applyFont="1" applyBorder="1" applyAlignment="1">
      <alignment horizontal="center"/>
    </xf>
    <xf numFmtId="164" fontId="0" fillId="0" borderId="54" xfId="0" applyBorder="1" applyAlignment="1">
      <alignment/>
    </xf>
    <xf numFmtId="164" fontId="27" fillId="0" borderId="80" xfId="0" applyFont="1" applyBorder="1" applyAlignment="1">
      <alignment/>
    </xf>
    <xf numFmtId="164" fontId="0" fillId="0" borderId="80" xfId="0" applyBorder="1" applyAlignment="1">
      <alignment/>
    </xf>
    <xf numFmtId="168" fontId="28" fillId="0" borderId="54" xfId="0" applyNumberFormat="1" applyFont="1" applyFill="1" applyBorder="1" applyAlignment="1">
      <alignment horizontal="center"/>
    </xf>
    <xf numFmtId="169" fontId="28" fillId="0" borderId="54" xfId="0" applyNumberFormat="1" applyFont="1" applyFill="1" applyBorder="1" applyAlignment="1">
      <alignment horizontal="center"/>
    </xf>
    <xf numFmtId="171" fontId="28" fillId="0" borderId="54" xfId="0" applyNumberFormat="1" applyFont="1" applyFill="1" applyBorder="1" applyAlignment="1">
      <alignment horizontal="center"/>
    </xf>
    <xf numFmtId="167" fontId="28" fillId="0" borderId="54" xfId="0" applyNumberFormat="1" applyFont="1" applyFill="1" applyBorder="1" applyAlignment="1">
      <alignment horizontal="right"/>
    </xf>
    <xf numFmtId="167" fontId="28" fillId="0" borderId="104" xfId="0" applyNumberFormat="1" applyFont="1" applyFill="1" applyBorder="1" applyAlignment="1">
      <alignment horizontal="right"/>
    </xf>
    <xf numFmtId="171" fontId="28" fillId="0" borderId="105" xfId="0" applyNumberFormat="1" applyFont="1" applyFill="1" applyBorder="1" applyAlignment="1">
      <alignment horizontal="center"/>
    </xf>
    <xf numFmtId="164" fontId="28" fillId="0" borderId="54" xfId="0" applyFont="1" applyFill="1" applyBorder="1" applyAlignment="1">
      <alignment horizontal="center" vertical="center"/>
    </xf>
    <xf numFmtId="164" fontId="28" fillId="0" borderId="54" xfId="0" applyNumberFormat="1" applyFont="1" applyFill="1" applyBorder="1" applyAlignment="1">
      <alignment horizontal="center" vertical="center"/>
    </xf>
    <xf numFmtId="164" fontId="0" fillId="54" borderId="37" xfId="0" applyFill="1" applyBorder="1" applyAlignment="1">
      <alignment horizontal="center" vertical="center"/>
    </xf>
    <xf numFmtId="171" fontId="75" fillId="0" borderId="37" xfId="0" applyNumberFormat="1" applyFont="1" applyFill="1" applyBorder="1" applyAlignment="1">
      <alignment horizontal="center" vertical="center"/>
    </xf>
    <xf numFmtId="171" fontId="28" fillId="0" borderId="99" xfId="0" applyNumberFormat="1" applyFont="1" applyFill="1" applyBorder="1" applyAlignment="1">
      <alignment horizontal="center"/>
    </xf>
    <xf numFmtId="164" fontId="28" fillId="0" borderId="69" xfId="0" applyNumberFormat="1" applyFont="1" applyFill="1" applyBorder="1" applyAlignment="1">
      <alignment horizontal="center" vertical="center"/>
    </xf>
    <xf numFmtId="171" fontId="43" fillId="0" borderId="37" xfId="0" applyNumberFormat="1" applyFont="1" applyFill="1" applyBorder="1" applyAlignment="1">
      <alignment horizontal="center" vertical="center"/>
    </xf>
    <xf numFmtId="168" fontId="48" fillId="0" borderId="69" xfId="0" applyNumberFormat="1" applyFont="1" applyFill="1" applyBorder="1" applyAlignment="1">
      <alignment horizontal="center"/>
    </xf>
    <xf numFmtId="168" fontId="37" fillId="0" borderId="56" xfId="0" applyNumberFormat="1" applyFont="1" applyFill="1" applyBorder="1" applyAlignment="1">
      <alignment horizontal="center"/>
    </xf>
    <xf numFmtId="168" fontId="59" fillId="0" borderId="56" xfId="0" applyNumberFormat="1" applyFont="1" applyFill="1" applyBorder="1" applyAlignment="1">
      <alignment horizontal="center"/>
    </xf>
    <xf numFmtId="167" fontId="37" fillId="0" borderId="56" xfId="0" applyNumberFormat="1" applyFont="1" applyFill="1" applyBorder="1" applyAlignment="1">
      <alignment horizontal="right"/>
    </xf>
    <xf numFmtId="167" fontId="37" fillId="0" borderId="58" xfId="0" applyNumberFormat="1" applyFont="1" applyFill="1" applyBorder="1" applyAlignment="1">
      <alignment horizontal="center"/>
    </xf>
    <xf numFmtId="164" fontId="37" fillId="0" borderId="97" xfId="0" applyFont="1" applyFill="1" applyBorder="1" applyAlignment="1">
      <alignment horizontal="center"/>
    </xf>
    <xf numFmtId="164" fontId="28" fillId="11" borderId="37" xfId="0" applyFont="1" applyFill="1" applyBorder="1" applyAlignment="1">
      <alignment horizontal="center" vertical="center"/>
    </xf>
    <xf numFmtId="164" fontId="0" fillId="17" borderId="37" xfId="0" applyFill="1" applyBorder="1" applyAlignment="1">
      <alignment/>
    </xf>
    <xf numFmtId="164" fontId="0" fillId="55" borderId="37" xfId="0" applyFill="1" applyBorder="1" applyAlignment="1">
      <alignment/>
    </xf>
    <xf numFmtId="167" fontId="37" fillId="0" borderId="63" xfId="0" applyNumberFormat="1" applyFont="1" applyFill="1" applyBorder="1" applyAlignment="1">
      <alignment horizontal="center"/>
    </xf>
    <xf numFmtId="164" fontId="37" fillId="0" borderId="96" xfId="0" applyFont="1" applyFill="1" applyBorder="1" applyAlignment="1">
      <alignment horizontal="center"/>
    </xf>
    <xf numFmtId="167" fontId="27" fillId="0" borderId="62" xfId="0" applyNumberFormat="1" applyFont="1" applyBorder="1" applyAlignment="1">
      <alignment horizontal="center"/>
    </xf>
    <xf numFmtId="164" fontId="28" fillId="11" borderId="59" xfId="0" applyFont="1" applyFill="1" applyBorder="1" applyAlignment="1">
      <alignment horizontal="center" vertical="center"/>
    </xf>
    <xf numFmtId="164" fontId="0" fillId="19" borderId="37" xfId="0" applyFill="1" applyBorder="1" applyAlignment="1">
      <alignment vertical="center"/>
    </xf>
    <xf numFmtId="164" fontId="42" fillId="0" borderId="56" xfId="0" applyFont="1" applyFill="1" applyBorder="1" applyAlignment="1">
      <alignment horizontal="center"/>
    </xf>
    <xf numFmtId="164" fontId="45" fillId="19" borderId="37" xfId="0" applyFont="1" applyFill="1" applyBorder="1" applyAlignment="1">
      <alignment horizontal="center" vertical="center"/>
    </xf>
    <xf numFmtId="167" fontId="48" fillId="0" borderId="62" xfId="0" applyNumberFormat="1" applyFont="1" applyBorder="1" applyAlignment="1">
      <alignment horizontal="right"/>
    </xf>
    <xf numFmtId="167" fontId="28" fillId="0" borderId="63" xfId="0" applyNumberFormat="1" applyFont="1" applyFill="1" applyBorder="1" applyAlignment="1">
      <alignment horizontal="center"/>
    </xf>
    <xf numFmtId="167" fontId="28" fillId="0" borderId="63" xfId="0" applyNumberFormat="1" applyFont="1" applyBorder="1" applyAlignment="1">
      <alignment horizontal="center"/>
    </xf>
    <xf numFmtId="171" fontId="28" fillId="0" borderId="96" xfId="0" applyNumberFormat="1" applyFont="1" applyBorder="1" applyAlignment="1">
      <alignment horizontal="center"/>
    </xf>
    <xf numFmtId="171" fontId="28" fillId="0" borderId="69" xfId="0" applyNumberFormat="1" applyFont="1" applyBorder="1" applyAlignment="1">
      <alignment horizontal="center"/>
    </xf>
    <xf numFmtId="164" fontId="51" fillId="24" borderId="69" xfId="0" applyFont="1" applyFill="1" applyBorder="1" applyAlignment="1">
      <alignment horizontal="center" vertical="center"/>
    </xf>
    <xf numFmtId="167" fontId="48" fillId="0" borderId="63" xfId="0" applyNumberFormat="1" applyFont="1" applyFill="1" applyBorder="1" applyAlignment="1">
      <alignment horizontal="center"/>
    </xf>
    <xf numFmtId="164" fontId="27" fillId="28" borderId="37" xfId="0" applyFont="1" applyFill="1" applyBorder="1" applyAlignment="1">
      <alignment/>
    </xf>
    <xf numFmtId="171" fontId="28" fillId="0" borderId="96" xfId="0" applyNumberFormat="1" applyFont="1" applyFill="1" applyBorder="1" applyAlignment="1">
      <alignment horizontal="center"/>
    </xf>
    <xf numFmtId="171" fontId="28" fillId="0" borderId="46" xfId="0" applyNumberFormat="1" applyFont="1" applyBorder="1" applyAlignment="1">
      <alignment horizontal="center"/>
    </xf>
    <xf numFmtId="164" fontId="0" fillId="17" borderId="70" xfId="0" applyFill="1" applyBorder="1" applyAlignment="1">
      <alignment/>
    </xf>
    <xf numFmtId="167" fontId="27" fillId="0" borderId="0" xfId="0" applyNumberFormat="1" applyFont="1" applyBorder="1" applyAlignment="1">
      <alignment horizontal="left"/>
    </xf>
    <xf numFmtId="164" fontId="43" fillId="0" borderId="58" xfId="0" applyFont="1" applyFill="1" applyBorder="1" applyAlignment="1">
      <alignment horizontal="center" vertical="center"/>
    </xf>
    <xf numFmtId="167" fontId="28" fillId="0" borderId="97" xfId="0" applyNumberFormat="1" applyFont="1" applyBorder="1" applyAlignment="1">
      <alignment horizontal="center"/>
    </xf>
    <xf numFmtId="164" fontId="0" fillId="25" borderId="0" xfId="0" applyFill="1" applyBorder="1" applyAlignment="1">
      <alignment/>
    </xf>
    <xf numFmtId="167" fontId="28" fillId="0" borderId="99" xfId="0" applyNumberFormat="1" applyFont="1" applyBorder="1" applyAlignment="1">
      <alignment horizontal="center"/>
    </xf>
    <xf numFmtId="164" fontId="28" fillId="0" borderId="56" xfId="0" applyNumberFormat="1" applyFont="1" applyFill="1" applyBorder="1" applyAlignment="1">
      <alignment horizontal="center" vertical="center"/>
    </xf>
    <xf numFmtId="164" fontId="28" fillId="36" borderId="46" xfId="0" applyFont="1" applyFill="1" applyBorder="1" applyAlignment="1">
      <alignment/>
    </xf>
    <xf numFmtId="164" fontId="27" fillId="55" borderId="37" xfId="0" applyFont="1" applyFill="1" applyBorder="1" applyAlignment="1">
      <alignment/>
    </xf>
    <xf numFmtId="164" fontId="44" fillId="24" borderId="56" xfId="0" applyFont="1" applyFill="1" applyBorder="1" applyAlignment="1">
      <alignment horizontal="center" vertical="center"/>
    </xf>
    <xf numFmtId="164" fontId="45" fillId="24" borderId="56" xfId="0" applyFont="1" applyFill="1" applyBorder="1" applyAlignment="1">
      <alignment horizontal="center" vertical="center"/>
    </xf>
    <xf numFmtId="168" fontId="60" fillId="0" borderId="56" xfId="0" applyNumberFormat="1" applyFont="1" applyFill="1" applyBorder="1" applyAlignment="1">
      <alignment horizontal="center"/>
    </xf>
    <xf numFmtId="167" fontId="48" fillId="0" borderId="56" xfId="0" applyNumberFormat="1" applyFont="1" applyBorder="1" applyAlignment="1">
      <alignment horizontal="right"/>
    </xf>
    <xf numFmtId="164" fontId="37" fillId="0" borderId="46" xfId="84" applyFont="1" applyFill="1" applyBorder="1" applyAlignment="1">
      <alignment horizontal="center" vertical="center"/>
      <protection/>
    </xf>
    <xf numFmtId="164" fontId="46" fillId="24" borderId="56" xfId="0" applyFont="1" applyFill="1" applyBorder="1" applyAlignment="1">
      <alignment horizontal="center" vertical="center"/>
    </xf>
    <xf numFmtId="167" fontId="59" fillId="0" borderId="58" xfId="0" applyNumberFormat="1" applyFont="1" applyFill="1" applyBorder="1" applyAlignment="1">
      <alignment horizontal="right"/>
    </xf>
    <xf numFmtId="164" fontId="50" fillId="24" borderId="56" xfId="0" applyFont="1" applyFill="1" applyBorder="1" applyAlignment="1">
      <alignment horizontal="center" vertical="center"/>
    </xf>
    <xf numFmtId="168" fontId="48" fillId="0" borderId="56" xfId="0" applyNumberFormat="1" applyFont="1" applyFill="1" applyBorder="1" applyAlignment="1">
      <alignment horizontal="center"/>
    </xf>
    <xf numFmtId="168" fontId="27" fillId="0" borderId="69" xfId="0" applyNumberFormat="1" applyFont="1" applyFill="1" applyBorder="1" applyAlignment="1">
      <alignment horizontal="center"/>
    </xf>
    <xf numFmtId="164" fontId="61" fillId="24" borderId="56" xfId="0" applyFont="1" applyFill="1" applyBorder="1" applyAlignment="1">
      <alignment horizontal="center" vertical="center"/>
    </xf>
    <xf numFmtId="169" fontId="48" fillId="0" borderId="56" xfId="0" applyNumberFormat="1" applyFont="1" applyFill="1" applyBorder="1" applyAlignment="1">
      <alignment horizontal="center"/>
    </xf>
    <xf numFmtId="172" fontId="27" fillId="0" borderId="0" xfId="0" applyNumberFormat="1" applyFont="1" applyBorder="1" applyAlignment="1">
      <alignment horizontal="center"/>
    </xf>
    <xf numFmtId="164" fontId="28" fillId="0" borderId="53" xfId="0" applyFont="1" applyFill="1" applyBorder="1" applyAlignment="1">
      <alignment horizontal="center" vertical="center"/>
    </xf>
    <xf numFmtId="167" fontId="37" fillId="0" borderId="46" xfId="0" applyNumberFormat="1" applyFont="1" applyBorder="1" applyAlignment="1">
      <alignment horizontal="center"/>
    </xf>
    <xf numFmtId="167" fontId="28" fillId="0" borderId="103" xfId="0" applyNumberFormat="1" applyFont="1" applyBorder="1" applyAlignment="1">
      <alignment horizontal="center"/>
    </xf>
    <xf numFmtId="172" fontId="28" fillId="0" borderId="46" xfId="0" applyNumberFormat="1" applyFont="1" applyFill="1" applyBorder="1" applyAlignment="1">
      <alignment horizontal="center"/>
    </xf>
    <xf numFmtId="168" fontId="28" fillId="0" borderId="46" xfId="0" applyNumberFormat="1" applyFont="1" applyFill="1" applyBorder="1" applyAlignment="1">
      <alignment horizontal="center"/>
    </xf>
    <xf numFmtId="167" fontId="28" fillId="0" borderId="46" xfId="0" applyNumberFormat="1" applyFont="1" applyFill="1" applyBorder="1" applyAlignment="1">
      <alignment horizontal="right"/>
    </xf>
    <xf numFmtId="167" fontId="28" fillId="0" borderId="53" xfId="0" applyNumberFormat="1" applyFont="1" applyFill="1" applyBorder="1" applyAlignment="1">
      <alignment horizontal="right"/>
    </xf>
    <xf numFmtId="164" fontId="28" fillId="0" borderId="82" xfId="0" applyFont="1" applyFill="1" applyBorder="1" applyAlignment="1">
      <alignment horizontal="center"/>
    </xf>
    <xf numFmtId="169" fontId="28" fillId="0" borderId="58" xfId="0" applyNumberFormat="1" applyFont="1" applyFill="1" applyBorder="1" applyAlignment="1">
      <alignment horizontal="right"/>
    </xf>
    <xf numFmtId="164" fontId="36" fillId="38" borderId="46" xfId="0" applyFont="1" applyFill="1" applyBorder="1" applyAlignment="1">
      <alignment horizontal="center" vertical="center"/>
    </xf>
    <xf numFmtId="164" fontId="28" fillId="60" borderId="37" xfId="0" applyFont="1" applyFill="1" applyBorder="1" applyAlignment="1">
      <alignment horizontal="left" vertical="center" wrapText="1"/>
    </xf>
    <xf numFmtId="164" fontId="28" fillId="0" borderId="85" xfId="0" applyFont="1" applyFill="1" applyBorder="1" applyAlignment="1">
      <alignment horizontal="center"/>
    </xf>
    <xf numFmtId="164" fontId="54" fillId="60" borderId="37" xfId="0" applyFont="1" applyFill="1" applyBorder="1" applyAlignment="1">
      <alignment horizontal="left" vertical="center" wrapText="1"/>
    </xf>
    <xf numFmtId="164" fontId="28" fillId="0" borderId="58" xfId="0" applyFont="1" applyFill="1" applyBorder="1" applyAlignment="1">
      <alignment horizontal="center" vertical="center"/>
    </xf>
    <xf numFmtId="172" fontId="28" fillId="0" borderId="56" xfId="0" applyNumberFormat="1" applyFont="1" applyFill="1" applyBorder="1" applyAlignment="1">
      <alignment horizontal="center"/>
    </xf>
    <xf numFmtId="168" fontId="28" fillId="0" borderId="56" xfId="0" applyNumberFormat="1" applyFont="1" applyBorder="1" applyAlignment="1">
      <alignment horizontal="right"/>
    </xf>
    <xf numFmtId="164" fontId="37" fillId="0" borderId="58" xfId="0" applyFont="1" applyFill="1" applyBorder="1" applyAlignment="1">
      <alignment horizontal="center" vertical="center"/>
    </xf>
    <xf numFmtId="169" fontId="28" fillId="0" borderId="56" xfId="0" applyNumberFormat="1" applyFont="1" applyBorder="1" applyAlignment="1">
      <alignment horizontal="right"/>
    </xf>
    <xf numFmtId="164" fontId="0" fillId="54" borderId="37" xfId="0" applyFill="1" applyBorder="1" applyAlignment="1">
      <alignment vertical="center"/>
    </xf>
    <xf numFmtId="164" fontId="43" fillId="0" borderId="108" xfId="0" applyFont="1" applyBorder="1" applyAlignment="1">
      <alignment horizontal="center" vertical="center"/>
    </xf>
    <xf numFmtId="172" fontId="48" fillId="0" borderId="59" xfId="0" applyNumberFormat="1" applyFont="1" applyBorder="1" applyAlignment="1">
      <alignment horizontal="center"/>
    </xf>
    <xf numFmtId="169" fontId="48" fillId="0" borderId="59" xfId="0" applyNumberFormat="1" applyFont="1" applyBorder="1" applyAlignment="1">
      <alignment horizontal="center"/>
    </xf>
    <xf numFmtId="164" fontId="28" fillId="0" borderId="0" xfId="0" applyFont="1" applyBorder="1" applyAlignment="1">
      <alignment horizontal="right"/>
    </xf>
    <xf numFmtId="164" fontId="28" fillId="0" borderId="64" xfId="0" applyFont="1" applyBorder="1" applyAlignment="1">
      <alignment/>
    </xf>
    <xf numFmtId="169" fontId="28" fillId="0" borderId="59" xfId="0" applyNumberFormat="1" applyFont="1" applyFill="1" applyBorder="1" applyAlignment="1">
      <alignment horizontal="right"/>
    </xf>
    <xf numFmtId="164" fontId="28" fillId="0" borderId="59" xfId="0" applyFont="1" applyBorder="1" applyAlignment="1">
      <alignment horizontal="center" vertical="center"/>
    </xf>
    <xf numFmtId="172" fontId="28" fillId="0" borderId="64" xfId="0" applyNumberFormat="1" applyFont="1" applyFill="1" applyBorder="1" applyAlignment="1">
      <alignment horizontal="center" vertical="top"/>
    </xf>
    <xf numFmtId="169" fontId="28" fillId="0" borderId="64" xfId="0" applyNumberFormat="1" applyFont="1" applyFill="1" applyBorder="1" applyAlignment="1">
      <alignment horizontal="center" vertical="top"/>
    </xf>
    <xf numFmtId="168" fontId="28" fillId="0" borderId="64" xfId="0" applyNumberFormat="1" applyFont="1" applyFill="1" applyBorder="1" applyAlignment="1">
      <alignment horizontal="center" vertical="top"/>
    </xf>
    <xf numFmtId="164" fontId="28" fillId="0" borderId="64" xfId="0" applyFont="1" applyFill="1" applyBorder="1" applyAlignment="1">
      <alignment horizontal="right" vertical="top"/>
    </xf>
    <xf numFmtId="164" fontId="28" fillId="0" borderId="0" xfId="0" applyFont="1" applyFill="1" applyBorder="1" applyAlignment="1">
      <alignment horizontal="right" vertical="top"/>
    </xf>
    <xf numFmtId="164" fontId="28" fillId="0" borderId="37" xfId="0" applyFont="1" applyFill="1" applyBorder="1" applyAlignment="1">
      <alignment horizontal="center" vertical="top"/>
    </xf>
    <xf numFmtId="172" fontId="28" fillId="0" borderId="70" xfId="0" applyNumberFormat="1" applyFont="1" applyBorder="1" applyAlignment="1">
      <alignment/>
    </xf>
    <xf numFmtId="169" fontId="28" fillId="0" borderId="70" xfId="0" applyNumberFormat="1" applyFont="1" applyBorder="1" applyAlignment="1">
      <alignment/>
    </xf>
    <xf numFmtId="168" fontId="28" fillId="0" borderId="70" xfId="0" applyNumberFormat="1" applyFont="1" applyBorder="1" applyAlignment="1">
      <alignment/>
    </xf>
    <xf numFmtId="164" fontId="28" fillId="0" borderId="70" xfId="0" applyFont="1" applyBorder="1" applyAlignment="1">
      <alignment horizontal="right"/>
    </xf>
    <xf numFmtId="164" fontId="53" fillId="0" borderId="70" xfId="0" applyFont="1" applyFill="1" applyBorder="1" applyAlignment="1">
      <alignment/>
    </xf>
    <xf numFmtId="164" fontId="43" fillId="19" borderId="37" xfId="0" applyFont="1" applyFill="1" applyBorder="1" applyAlignment="1">
      <alignment horizontal="center" vertical="center"/>
    </xf>
    <xf numFmtId="172" fontId="28" fillId="0" borderId="62" xfId="0" applyNumberFormat="1" applyFont="1" applyFill="1" applyBorder="1" applyAlignment="1">
      <alignment horizontal="center"/>
    </xf>
    <xf numFmtId="167" fontId="48" fillId="0" borderId="109" xfId="0" applyNumberFormat="1" applyFont="1" applyFill="1" applyBorder="1" applyAlignment="1">
      <alignment horizontal="right"/>
    </xf>
    <xf numFmtId="169" fontId="48" fillId="0" borderId="64" xfId="0" applyNumberFormat="1" applyFont="1" applyFill="1" applyBorder="1" applyAlignment="1">
      <alignment horizontal="right"/>
    </xf>
    <xf numFmtId="164" fontId="28" fillId="0" borderId="0" xfId="0" applyNumberFormat="1" applyFont="1" applyFill="1" applyBorder="1" applyAlignment="1">
      <alignment horizontal="center" vertical="center"/>
    </xf>
    <xf numFmtId="164" fontId="53" fillId="0" borderId="37" xfId="0" applyFont="1" applyFill="1" applyBorder="1" applyAlignment="1">
      <alignment/>
    </xf>
    <xf numFmtId="172" fontId="28" fillId="0" borderId="69" xfId="0" applyNumberFormat="1" applyFont="1" applyFill="1" applyBorder="1" applyAlignment="1">
      <alignment horizontal="center"/>
    </xf>
    <xf numFmtId="164" fontId="28" fillId="60" borderId="37" xfId="0" applyFont="1" applyFill="1" applyBorder="1" applyAlignment="1">
      <alignment horizontal="left" vertical="center"/>
    </xf>
    <xf numFmtId="164" fontId="43" fillId="60" borderId="37" xfId="0" applyFont="1" applyFill="1" applyBorder="1" applyAlignment="1">
      <alignment horizontal="left" vertical="center"/>
    </xf>
    <xf numFmtId="168" fontId="28" fillId="0" borderId="46" xfId="0" applyNumberFormat="1" applyFont="1" applyBorder="1" applyAlignment="1">
      <alignment horizontal="right"/>
    </xf>
    <xf numFmtId="167" fontId="65" fillId="0" borderId="46" xfId="0" applyNumberFormat="1" applyFont="1" applyBorder="1" applyAlignment="1">
      <alignment horizontal="center"/>
    </xf>
    <xf numFmtId="164" fontId="43" fillId="60" borderId="37" xfId="0" applyFont="1" applyFill="1" applyBorder="1" applyAlignment="1">
      <alignment horizontal="left" vertical="center" wrapText="1"/>
    </xf>
    <xf numFmtId="172" fontId="48" fillId="0" borderId="46" xfId="0" applyNumberFormat="1" applyFont="1" applyFill="1" applyBorder="1" applyAlignment="1">
      <alignment horizontal="center"/>
    </xf>
    <xf numFmtId="172" fontId="28" fillId="0" borderId="46" xfId="0" applyNumberFormat="1" applyFont="1" applyBorder="1" applyAlignment="1">
      <alignment horizontal="right"/>
    </xf>
    <xf numFmtId="167" fontId="28" fillId="0" borderId="46" xfId="0" applyNumberFormat="1" applyFont="1" applyFill="1" applyBorder="1" applyAlignment="1">
      <alignment horizontal="center" vertical="top"/>
    </xf>
    <xf numFmtId="172" fontId="28" fillId="0" borderId="46" xfId="0" applyNumberFormat="1" applyFont="1" applyFill="1" applyBorder="1" applyAlignment="1">
      <alignment horizontal="center" vertical="top"/>
    </xf>
    <xf numFmtId="169" fontId="28" fillId="0" borderId="46" xfId="0" applyNumberFormat="1" applyFont="1" applyFill="1" applyBorder="1" applyAlignment="1">
      <alignment horizontal="center" vertical="top"/>
    </xf>
    <xf numFmtId="168" fontId="48" fillId="0" borderId="46" xfId="0" applyNumberFormat="1" applyFont="1" applyFill="1" applyBorder="1" applyAlignment="1">
      <alignment horizontal="center" vertical="top"/>
    </xf>
    <xf numFmtId="164" fontId="28" fillId="0" borderId="46" xfId="0" applyFont="1" applyFill="1" applyBorder="1" applyAlignment="1">
      <alignment horizontal="right" vertical="top"/>
    </xf>
    <xf numFmtId="164" fontId="28" fillId="0" borderId="85" xfId="0" applyFont="1" applyFill="1" applyBorder="1" applyAlignment="1">
      <alignment horizontal="center" vertical="top"/>
    </xf>
    <xf numFmtId="164" fontId="27" fillId="0" borderId="37" xfId="0" applyFont="1" applyFill="1" applyBorder="1" applyAlignment="1">
      <alignment horizontal="center" vertical="top"/>
    </xf>
    <xf numFmtId="164" fontId="27" fillId="25" borderId="37" xfId="0" applyFont="1" applyFill="1" applyBorder="1" applyAlignment="1">
      <alignment horizontal="center" vertical="top"/>
    </xf>
    <xf numFmtId="164" fontId="27" fillId="9" borderId="37" xfId="0" applyFont="1" applyFill="1" applyBorder="1" applyAlignment="1">
      <alignment horizontal="center" vertical="top"/>
    </xf>
    <xf numFmtId="164" fontId="27" fillId="29" borderId="37" xfId="0" applyFont="1" applyFill="1" applyBorder="1" applyAlignment="1">
      <alignment horizontal="center" vertical="top"/>
    </xf>
    <xf numFmtId="164" fontId="27" fillId="31" borderId="37" xfId="0" applyFont="1" applyFill="1" applyBorder="1" applyAlignment="1">
      <alignment horizontal="center" vertical="top"/>
    </xf>
    <xf numFmtId="164" fontId="28" fillId="0" borderId="46" xfId="0" applyNumberFormat="1" applyFont="1" applyBorder="1" applyAlignment="1">
      <alignment horizontal="center" vertical="center"/>
    </xf>
    <xf numFmtId="164" fontId="66" fillId="60" borderId="37" xfId="0" applyFont="1" applyFill="1" applyBorder="1" applyAlignment="1">
      <alignment horizontal="left" vertical="center"/>
    </xf>
    <xf numFmtId="167" fontId="28" fillId="0" borderId="0" xfId="0" applyNumberFormat="1" applyFont="1" applyAlignment="1">
      <alignment horizontal="center" wrapText="1"/>
    </xf>
    <xf numFmtId="164" fontId="28" fillId="0" borderId="59" xfId="0" applyNumberFormat="1" applyFont="1" applyBorder="1" applyAlignment="1">
      <alignment horizontal="center" vertical="center"/>
    </xf>
    <xf numFmtId="164" fontId="1" fillId="0" borderId="0" xfId="0" applyFont="1" applyFill="1" applyAlignment="1">
      <alignment wrapText="1"/>
    </xf>
    <xf numFmtId="167" fontId="27" fillId="0" borderId="69" xfId="0" applyNumberFormat="1" applyFont="1" applyBorder="1" applyAlignment="1">
      <alignment horizontal="center"/>
    </xf>
    <xf numFmtId="172" fontId="28" fillId="0" borderId="59" xfId="0" applyNumberFormat="1" applyFont="1" applyFill="1" applyBorder="1" applyAlignment="1">
      <alignment horizontal="center"/>
    </xf>
    <xf numFmtId="169" fontId="28" fillId="0" borderId="59" xfId="0" applyNumberFormat="1" applyFont="1" applyBorder="1" applyAlignment="1">
      <alignment horizontal="center"/>
    </xf>
    <xf numFmtId="167" fontId="28" fillId="0" borderId="59" xfId="0" applyNumberFormat="1" applyFont="1" applyBorder="1" applyAlignment="1">
      <alignment horizontal="right"/>
    </xf>
    <xf numFmtId="167" fontId="28" fillId="0" borderId="110" xfId="0" applyNumberFormat="1" applyFont="1" applyFill="1" applyBorder="1" applyAlignment="1">
      <alignment horizontal="right"/>
    </xf>
    <xf numFmtId="164" fontId="37" fillId="0" borderId="37" xfId="0" applyFont="1" applyFill="1" applyBorder="1" applyAlignment="1">
      <alignment horizontal="center"/>
    </xf>
    <xf numFmtId="167" fontId="28" fillId="0" borderId="70" xfId="0" applyNumberFormat="1" applyFont="1" applyBorder="1" applyAlignment="1">
      <alignment horizontal="center"/>
    </xf>
    <xf numFmtId="172" fontId="28" fillId="0" borderId="70" xfId="0" applyNumberFormat="1" applyFont="1" applyFill="1" applyBorder="1" applyAlignment="1">
      <alignment horizontal="center"/>
    </xf>
    <xf numFmtId="169" fontId="28" fillId="0" borderId="70" xfId="0" applyNumberFormat="1" applyFont="1" applyBorder="1" applyAlignment="1">
      <alignment horizontal="center"/>
    </xf>
    <xf numFmtId="167" fontId="28" fillId="0" borderId="70" xfId="0" applyNumberFormat="1" applyFont="1" applyBorder="1" applyAlignment="1">
      <alignment horizontal="right"/>
    </xf>
    <xf numFmtId="167" fontId="28" fillId="0" borderId="111" xfId="0" applyNumberFormat="1" applyFont="1" applyFill="1" applyBorder="1" applyAlignment="1">
      <alignment horizontal="right"/>
    </xf>
    <xf numFmtId="169" fontId="28" fillId="0" borderId="70" xfId="0" applyNumberFormat="1" applyFont="1" applyFill="1" applyBorder="1" applyAlignment="1">
      <alignment horizontal="right"/>
    </xf>
    <xf numFmtId="164" fontId="36" fillId="0" borderId="37" xfId="0" applyFont="1" applyFill="1" applyBorder="1" applyAlignment="1">
      <alignment/>
    </xf>
    <xf numFmtId="164" fontId="0" fillId="19" borderId="37" xfId="0" applyFill="1" applyBorder="1" applyAlignment="1">
      <alignment horizontal="right" vertical="center"/>
    </xf>
    <xf numFmtId="164" fontId="28" fillId="0" borderId="46" xfId="0" applyNumberFormat="1" applyFont="1" applyFill="1" applyBorder="1" applyAlignment="1">
      <alignment horizontal="center" vertical="center"/>
    </xf>
    <xf numFmtId="164" fontId="28" fillId="0" borderId="61" xfId="0" applyFont="1" applyFill="1" applyBorder="1" applyAlignment="1">
      <alignment horizontal="center"/>
    </xf>
    <xf numFmtId="164" fontId="28" fillId="57" borderId="37" xfId="0" applyFont="1" applyFill="1" applyBorder="1" applyAlignment="1">
      <alignment horizontal="center" vertical="center" wrapText="1"/>
    </xf>
    <xf numFmtId="172" fontId="0" fillId="0" borderId="0" xfId="0" applyNumberFormat="1" applyAlignment="1">
      <alignment/>
    </xf>
    <xf numFmtId="169" fontId="0" fillId="0" borderId="0" xfId="0" applyNumberFormat="1" applyAlignment="1">
      <alignment/>
    </xf>
    <xf numFmtId="164" fontId="67" fillId="0" borderId="0" xfId="0" applyFont="1" applyAlignment="1">
      <alignment vertical="center"/>
    </xf>
    <xf numFmtId="170" fontId="27" fillId="0" borderId="0" xfId="0" applyNumberFormat="1" applyFont="1" applyBorder="1" applyAlignment="1">
      <alignment horizontal="center"/>
    </xf>
    <xf numFmtId="170" fontId="27" fillId="0" borderId="0" xfId="0" applyNumberFormat="1" applyFont="1" applyBorder="1" applyAlignment="1">
      <alignment horizontal="right"/>
    </xf>
    <xf numFmtId="167" fontId="28" fillId="0" borderId="0" xfId="0" applyNumberFormat="1" applyFont="1" applyBorder="1" applyAlignment="1">
      <alignment horizontal="left"/>
    </xf>
    <xf numFmtId="164" fontId="29" fillId="0" borderId="0" xfId="0" applyFont="1" applyBorder="1" applyAlignment="1">
      <alignment/>
    </xf>
    <xf numFmtId="167" fontId="37" fillId="0" borderId="46" xfId="0" applyNumberFormat="1" applyFont="1" applyFill="1" applyBorder="1" applyAlignment="1">
      <alignment horizontal="center"/>
    </xf>
    <xf numFmtId="168" fontId="37" fillId="0" borderId="46" xfId="0" applyNumberFormat="1" applyFont="1" applyFill="1" applyBorder="1" applyAlignment="1">
      <alignment horizontal="center"/>
    </xf>
    <xf numFmtId="167" fontId="37" fillId="0" borderId="46" xfId="0" applyNumberFormat="1" applyFont="1" applyFill="1" applyBorder="1" applyAlignment="1">
      <alignment horizontal="right"/>
    </xf>
    <xf numFmtId="167" fontId="37" fillId="0" borderId="53" xfId="0" applyNumberFormat="1" applyFont="1" applyFill="1" applyBorder="1" applyAlignment="1">
      <alignment horizontal="right"/>
    </xf>
    <xf numFmtId="164" fontId="37" fillId="0" borderId="85" xfId="0" applyFont="1" applyFill="1" applyBorder="1" applyAlignment="1">
      <alignment horizontal="center"/>
    </xf>
    <xf numFmtId="167" fontId="28" fillId="0" borderId="37" xfId="0" applyNumberFormat="1" applyFont="1" applyFill="1" applyBorder="1" applyAlignment="1">
      <alignment horizontal="center"/>
    </xf>
    <xf numFmtId="167" fontId="37" fillId="0" borderId="56" xfId="0" applyNumberFormat="1" applyFont="1" applyFill="1" applyBorder="1" applyAlignment="1">
      <alignment horizontal="center"/>
    </xf>
    <xf numFmtId="169" fontId="37" fillId="0" borderId="56" xfId="0" applyNumberFormat="1" applyFont="1" applyFill="1" applyBorder="1" applyAlignment="1">
      <alignment horizontal="center"/>
    </xf>
    <xf numFmtId="164" fontId="37" fillId="0" borderId="78" xfId="0" applyFont="1" applyFill="1" applyBorder="1" applyAlignment="1">
      <alignment horizontal="center"/>
    </xf>
    <xf numFmtId="164" fontId="54" fillId="0" borderId="56" xfId="0" applyFont="1" applyFill="1" applyBorder="1" applyAlignment="1">
      <alignment horizontal="center" vertical="center"/>
    </xf>
    <xf numFmtId="172" fontId="28" fillId="0" borderId="56" xfId="0" applyNumberFormat="1" applyFont="1" applyBorder="1" applyAlignment="1">
      <alignment horizontal="right"/>
    </xf>
    <xf numFmtId="164" fontId="37" fillId="0" borderId="69" xfId="0" applyFont="1" applyFill="1" applyBorder="1" applyAlignment="1">
      <alignment horizontal="center" vertical="center"/>
    </xf>
    <xf numFmtId="167" fontId="37" fillId="0" borderId="69" xfId="0" applyNumberFormat="1" applyFont="1" applyFill="1" applyBorder="1" applyAlignment="1">
      <alignment horizontal="center"/>
    </xf>
    <xf numFmtId="168" fontId="37" fillId="0" borderId="69" xfId="0" applyNumberFormat="1" applyFont="1" applyFill="1" applyBorder="1" applyAlignment="1">
      <alignment horizontal="center"/>
    </xf>
    <xf numFmtId="167" fontId="37" fillId="0" borderId="69" xfId="0" applyNumberFormat="1" applyFont="1" applyFill="1" applyBorder="1" applyAlignment="1">
      <alignment horizontal="right"/>
    </xf>
    <xf numFmtId="167" fontId="37" fillId="0" borderId="76" xfId="0" applyNumberFormat="1" applyFont="1" applyFill="1" applyBorder="1" applyAlignment="1">
      <alignment horizontal="right"/>
    </xf>
    <xf numFmtId="164" fontId="37" fillId="0" borderId="77" xfId="0" applyFont="1" applyFill="1" applyBorder="1" applyAlignment="1">
      <alignment horizontal="center"/>
    </xf>
    <xf numFmtId="164" fontId="37" fillId="19" borderId="37" xfId="0" applyFont="1" applyFill="1" applyBorder="1" applyAlignment="1">
      <alignment horizontal="center" vertical="center"/>
    </xf>
    <xf numFmtId="164" fontId="43" fillId="0" borderId="59" xfId="0" applyFont="1" applyFill="1" applyBorder="1" applyAlignment="1">
      <alignment horizontal="center" vertical="center"/>
    </xf>
    <xf numFmtId="167" fontId="37" fillId="0" borderId="59" xfId="0" applyNumberFormat="1" applyFont="1" applyFill="1" applyBorder="1" applyAlignment="1">
      <alignment horizontal="center"/>
    </xf>
    <xf numFmtId="168" fontId="37" fillId="0" borderId="59" xfId="0" applyNumberFormat="1" applyFont="1" applyFill="1" applyBorder="1" applyAlignment="1">
      <alignment horizontal="center"/>
    </xf>
    <xf numFmtId="164" fontId="37" fillId="0" borderId="59" xfId="0" applyFont="1" applyFill="1" applyBorder="1" applyAlignment="1">
      <alignment horizontal="center"/>
    </xf>
    <xf numFmtId="172" fontId="48" fillId="0" borderId="59" xfId="0" applyNumberFormat="1" applyFont="1" applyBorder="1" applyAlignment="1">
      <alignment horizontal="right"/>
    </xf>
    <xf numFmtId="164" fontId="37" fillId="0" borderId="59" xfId="0" applyFont="1" applyFill="1" applyBorder="1" applyAlignment="1">
      <alignment horizontal="center" vertical="center"/>
    </xf>
    <xf numFmtId="167" fontId="37" fillId="0" borderId="70" xfId="0" applyNumberFormat="1" applyFont="1" applyFill="1" applyBorder="1" applyAlignment="1">
      <alignment horizontal="center"/>
    </xf>
    <xf numFmtId="168" fontId="37" fillId="0" borderId="70" xfId="0" applyNumberFormat="1" applyFont="1" applyFill="1" applyBorder="1" applyAlignment="1">
      <alignment horizontal="center"/>
    </xf>
    <xf numFmtId="164" fontId="37" fillId="0" borderId="70" xfId="0" applyFont="1" applyFill="1" applyBorder="1" applyAlignment="1">
      <alignment horizontal="center"/>
    </xf>
    <xf numFmtId="167" fontId="37" fillId="0" borderId="70" xfId="0" applyNumberFormat="1" applyFont="1" applyFill="1" applyBorder="1" applyAlignment="1">
      <alignment horizontal="right"/>
    </xf>
    <xf numFmtId="172" fontId="28" fillId="0" borderId="70" xfId="0" applyNumberFormat="1" applyFont="1" applyBorder="1" applyAlignment="1">
      <alignment horizontal="right"/>
    </xf>
    <xf numFmtId="167" fontId="28" fillId="0" borderId="46" xfId="0" applyNumberFormat="1" applyFont="1" applyFill="1" applyBorder="1" applyAlignment="1">
      <alignment horizontal="center"/>
    </xf>
    <xf numFmtId="168" fontId="37" fillId="0" borderId="0" xfId="0" applyNumberFormat="1" applyFont="1" applyFill="1" applyBorder="1" applyAlignment="1">
      <alignment horizontal="center"/>
    </xf>
    <xf numFmtId="173" fontId="27" fillId="0" borderId="0" xfId="0" applyNumberFormat="1" applyFont="1" applyBorder="1" applyAlignment="1">
      <alignment horizontal="center"/>
    </xf>
    <xf numFmtId="173" fontId="28" fillId="0" borderId="56" xfId="0" applyNumberFormat="1" applyFont="1" applyFill="1" applyBorder="1" applyAlignment="1">
      <alignment horizontal="center"/>
    </xf>
    <xf numFmtId="164" fontId="0" fillId="19" borderId="46" xfId="0" applyFill="1" applyBorder="1" applyAlignment="1">
      <alignment/>
    </xf>
    <xf numFmtId="164" fontId="0" fillId="55" borderId="59" xfId="0" applyFill="1" applyBorder="1" applyAlignment="1">
      <alignment/>
    </xf>
    <xf numFmtId="173" fontId="28" fillId="0" borderId="62" xfId="0" applyNumberFormat="1" applyFont="1" applyFill="1" applyBorder="1" applyAlignment="1">
      <alignment horizontal="center"/>
    </xf>
    <xf numFmtId="164" fontId="27" fillId="18" borderId="37" xfId="0" applyFont="1" applyFill="1" applyBorder="1" applyAlignment="1">
      <alignment horizontal="center" vertical="top"/>
    </xf>
    <xf numFmtId="164" fontId="0" fillId="9" borderId="64" xfId="0" applyFill="1" applyBorder="1" applyAlignment="1">
      <alignment/>
    </xf>
    <xf numFmtId="164" fontId="0" fillId="26" borderId="64" xfId="0" applyFill="1" applyBorder="1" applyAlignment="1">
      <alignment/>
    </xf>
    <xf numFmtId="164" fontId="0" fillId="27" borderId="64" xfId="0" applyFill="1" applyBorder="1" applyAlignment="1">
      <alignment/>
    </xf>
    <xf numFmtId="164" fontId="0" fillId="29" borderId="64" xfId="0" applyFill="1" applyBorder="1" applyAlignment="1">
      <alignment/>
    </xf>
    <xf numFmtId="164" fontId="0" fillId="55" borderId="64" xfId="0" applyFill="1" applyBorder="1" applyAlignment="1">
      <alignment/>
    </xf>
    <xf numFmtId="164" fontId="0" fillId="31" borderId="64" xfId="0" applyFill="1" applyBorder="1" applyAlignment="1">
      <alignment/>
    </xf>
    <xf numFmtId="164" fontId="76" fillId="0" borderId="0" xfId="0" applyFont="1" applyAlignment="1">
      <alignment horizontal="center"/>
    </xf>
    <xf numFmtId="173" fontId="0" fillId="0" borderId="0" xfId="0" applyNumberFormat="1" applyAlignment="1">
      <alignment/>
    </xf>
    <xf numFmtId="164" fontId="28" fillId="24" borderId="37" xfId="0" applyFont="1" applyFill="1" applyBorder="1" applyAlignment="1" applyProtection="1">
      <alignment horizontal="center" vertical="center" wrapText="1"/>
      <protection hidden="1" locked="0"/>
    </xf>
    <xf numFmtId="164" fontId="28" fillId="24" borderId="46" xfId="0" applyFont="1" applyFill="1" applyBorder="1" applyAlignment="1" applyProtection="1">
      <alignment horizontal="center" vertical="center" wrapText="1"/>
      <protection hidden="1" locked="0"/>
    </xf>
    <xf numFmtId="167" fontId="28" fillId="24" borderId="46" xfId="0" applyNumberFormat="1" applyFont="1" applyFill="1" applyBorder="1" applyAlignment="1" applyProtection="1">
      <alignment horizontal="center" vertical="center" wrapText="1"/>
      <protection hidden="1" locked="0"/>
    </xf>
    <xf numFmtId="170" fontId="29" fillId="24" borderId="37" xfId="0" applyNumberFormat="1" applyFont="1" applyFill="1" applyBorder="1" applyAlignment="1" applyProtection="1">
      <alignment horizontal="center" vertical="center" wrapText="1"/>
      <protection hidden="1" locked="0"/>
    </xf>
    <xf numFmtId="169" fontId="28" fillId="24" borderId="46" xfId="0" applyNumberFormat="1" applyFont="1" applyFill="1" applyBorder="1" applyAlignment="1" applyProtection="1">
      <alignment horizontal="center" vertical="center" wrapText="1"/>
      <protection hidden="1" locked="0"/>
    </xf>
    <xf numFmtId="164" fontId="29" fillId="24" borderId="37" xfId="0" applyFont="1" applyFill="1" applyBorder="1" applyAlignment="1" applyProtection="1">
      <alignment horizontal="center" vertical="center" wrapText="1"/>
      <protection hidden="1" locked="0"/>
    </xf>
    <xf numFmtId="167" fontId="28" fillId="24" borderId="82" xfId="0" applyNumberFormat="1" applyFont="1" applyFill="1" applyBorder="1" applyAlignment="1" applyProtection="1">
      <alignment horizontal="center" vertical="center" wrapText="1"/>
      <protection hidden="1" locked="0"/>
    </xf>
    <xf numFmtId="164" fontId="28" fillId="24" borderId="46" xfId="0" applyNumberFormat="1" applyFont="1" applyFill="1" applyBorder="1" applyAlignment="1" applyProtection="1">
      <alignment horizontal="center" vertical="center" wrapText="1"/>
      <protection hidden="1" locked="0"/>
    </xf>
    <xf numFmtId="164" fontId="28" fillId="24" borderId="46" xfId="0" applyNumberFormat="1" applyFont="1" applyFill="1" applyBorder="1" applyAlignment="1" applyProtection="1">
      <alignment horizontal="center" vertical="center"/>
      <protection hidden="1" locked="0"/>
    </xf>
    <xf numFmtId="164" fontId="0" fillId="19" borderId="0" xfId="0" applyFill="1" applyAlignment="1" applyProtection="1">
      <alignment horizontal="center"/>
      <protection locked="0"/>
    </xf>
    <xf numFmtId="164" fontId="0" fillId="0" borderId="0" xfId="0" applyAlignment="1" applyProtection="1">
      <alignment/>
      <protection hidden="1" locked="0"/>
    </xf>
    <xf numFmtId="164" fontId="36" fillId="35" borderId="37" xfId="0" applyFont="1" applyFill="1" applyBorder="1" applyAlignment="1" applyProtection="1">
      <alignment horizontal="center" vertical="center"/>
      <protection hidden="1" locked="0"/>
    </xf>
    <xf numFmtId="164" fontId="36" fillId="16" borderId="46" xfId="0" applyFont="1" applyFill="1" applyBorder="1" applyAlignment="1" applyProtection="1">
      <alignment horizontal="center" vertical="center"/>
      <protection hidden="1" locked="0"/>
    </xf>
    <xf numFmtId="164" fontId="28" fillId="36" borderId="0" xfId="0" applyFont="1" applyFill="1" applyAlignment="1" applyProtection="1">
      <alignment horizontal="center" vertical="center"/>
      <protection hidden="1" locked="0"/>
    </xf>
    <xf numFmtId="164" fontId="37" fillId="5" borderId="46" xfId="0" applyFont="1" applyFill="1" applyBorder="1" applyAlignment="1" applyProtection="1">
      <alignment horizontal="center" vertical="center"/>
      <protection hidden="1" locked="0"/>
    </xf>
    <xf numFmtId="164" fontId="28" fillId="17" borderId="0" xfId="0" applyFont="1" applyFill="1" applyAlignment="1" applyProtection="1">
      <alignment horizontal="center" vertical="center"/>
      <protection hidden="1" locked="0"/>
    </xf>
    <xf numFmtId="164" fontId="28" fillId="20" borderId="46" xfId="0" applyFont="1" applyFill="1" applyBorder="1" applyAlignment="1" applyProtection="1">
      <alignment horizontal="center" vertical="center"/>
      <protection hidden="1" locked="0"/>
    </xf>
    <xf numFmtId="164" fontId="28" fillId="37" borderId="0" xfId="0" applyFont="1" applyFill="1" applyAlignment="1" applyProtection="1">
      <alignment horizontal="center" vertical="center" wrapText="1"/>
      <protection hidden="1" locked="0"/>
    </xf>
    <xf numFmtId="164" fontId="28" fillId="38" borderId="46" xfId="0" applyFont="1" applyFill="1" applyBorder="1" applyAlignment="1" applyProtection="1">
      <alignment horizontal="center" vertical="center"/>
      <protection hidden="1" locked="0"/>
    </xf>
    <xf numFmtId="164" fontId="28" fillId="39" borderId="46" xfId="0" applyFont="1" applyFill="1" applyBorder="1" applyAlignment="1" applyProtection="1">
      <alignment horizontal="center" vertical="center"/>
      <protection hidden="1" locked="0"/>
    </xf>
    <xf numFmtId="164" fontId="28" fillId="40" borderId="0" xfId="0" applyFont="1" applyFill="1" applyAlignment="1" applyProtection="1">
      <alignment horizontal="center" vertical="center"/>
      <protection hidden="1" locked="0"/>
    </xf>
    <xf numFmtId="164" fontId="36" fillId="41" borderId="46" xfId="0" applyFont="1" applyFill="1" applyBorder="1" applyAlignment="1" applyProtection="1">
      <alignment horizontal="center" vertical="center"/>
      <protection hidden="1" locked="0"/>
    </xf>
    <xf numFmtId="164" fontId="28" fillId="42" borderId="46" xfId="0" applyFont="1" applyFill="1" applyBorder="1" applyAlignment="1" applyProtection="1">
      <alignment horizontal="center" vertical="center"/>
      <protection hidden="1" locked="0"/>
    </xf>
    <xf numFmtId="164" fontId="28" fillId="43" borderId="46" xfId="0" applyFont="1" applyFill="1" applyBorder="1" applyAlignment="1" applyProtection="1">
      <alignment horizontal="center" vertical="center"/>
      <protection hidden="1" locked="0"/>
    </xf>
    <xf numFmtId="164" fontId="28" fillId="44" borderId="0" xfId="0" applyFont="1" applyFill="1" applyAlignment="1" applyProtection="1">
      <alignment horizontal="center" vertical="center" wrapText="1"/>
      <protection hidden="1" locked="0"/>
    </xf>
    <xf numFmtId="164" fontId="28" fillId="45" borderId="46" xfId="0" applyFont="1" applyFill="1" applyBorder="1" applyAlignment="1" applyProtection="1">
      <alignment horizontal="center" vertical="center"/>
      <protection hidden="1" locked="0"/>
    </xf>
    <xf numFmtId="164" fontId="28" fillId="46" borderId="0" xfId="0" applyFont="1" applyFill="1" applyAlignment="1" applyProtection="1">
      <alignment horizontal="center" vertical="center"/>
      <protection hidden="1" locked="0"/>
    </xf>
    <xf numFmtId="164" fontId="28" fillId="14" borderId="0" xfId="0" applyFont="1" applyFill="1" applyAlignment="1" applyProtection="1">
      <alignment horizontal="center" vertical="center"/>
      <protection hidden="1" locked="0"/>
    </xf>
    <xf numFmtId="164" fontId="36" fillId="47" borderId="46" xfId="84" applyFont="1" applyFill="1" applyBorder="1" applyAlignment="1" applyProtection="1">
      <alignment horizontal="center" vertical="center"/>
      <protection hidden="1" locked="0"/>
    </xf>
    <xf numFmtId="164" fontId="28" fillId="48" borderId="0" xfId="0" applyFont="1" applyFill="1" applyAlignment="1" applyProtection="1">
      <alignment horizontal="center" vertical="center"/>
      <protection hidden="1" locked="0"/>
    </xf>
    <xf numFmtId="164" fontId="28" fillId="25" borderId="46" xfId="0" applyFont="1" applyFill="1" applyBorder="1" applyAlignment="1" applyProtection="1">
      <alignment horizontal="center" vertical="center"/>
      <protection hidden="1" locked="0"/>
    </xf>
    <xf numFmtId="164" fontId="36" fillId="34" borderId="46" xfId="0" applyFont="1" applyFill="1" applyBorder="1" applyAlignment="1" applyProtection="1">
      <alignment horizontal="center" vertical="center"/>
      <protection hidden="1" locked="0"/>
    </xf>
    <xf numFmtId="164" fontId="36" fillId="12" borderId="46" xfId="0" applyFont="1" applyFill="1" applyBorder="1" applyAlignment="1" applyProtection="1">
      <alignment horizontal="center" vertical="center"/>
      <protection hidden="1" locked="0"/>
    </xf>
    <xf numFmtId="164" fontId="36" fillId="49" borderId="46" xfId="84" applyFont="1" applyFill="1" applyBorder="1" applyAlignment="1" applyProtection="1">
      <alignment horizontal="center" vertical="center"/>
      <protection hidden="1" locked="0"/>
    </xf>
    <xf numFmtId="164" fontId="37" fillId="29" borderId="46" xfId="0" applyFont="1" applyFill="1" applyBorder="1" applyAlignment="1" applyProtection="1">
      <alignment horizontal="center" vertical="center"/>
      <protection hidden="1" locked="0"/>
    </xf>
    <xf numFmtId="164" fontId="28" fillId="56" borderId="46" xfId="0" applyFont="1" applyFill="1" applyBorder="1" applyAlignment="1" applyProtection="1">
      <alignment horizontal="center" vertical="center"/>
      <protection hidden="1" locked="0"/>
    </xf>
    <xf numFmtId="164" fontId="28" fillId="10" borderId="46" xfId="84" applyFont="1" applyFill="1" applyBorder="1" applyAlignment="1" applyProtection="1">
      <alignment horizontal="center" vertical="center"/>
      <protection hidden="1" locked="0"/>
    </xf>
    <xf numFmtId="164" fontId="28" fillId="37" borderId="46" xfId="0" applyFont="1" applyFill="1" applyBorder="1" applyAlignment="1" applyProtection="1">
      <alignment horizontal="center" vertical="center"/>
      <protection hidden="1" locked="0"/>
    </xf>
    <xf numFmtId="164" fontId="28" fillId="13" borderId="46" xfId="0" applyFont="1" applyFill="1" applyBorder="1" applyAlignment="1" applyProtection="1">
      <alignment horizontal="center" vertical="center"/>
      <protection hidden="1" locked="0"/>
    </xf>
    <xf numFmtId="164" fontId="28" fillId="7" borderId="46" xfId="84" applyFont="1" applyFill="1" applyBorder="1" applyAlignment="1" applyProtection="1">
      <alignment horizontal="center" vertical="center"/>
      <protection hidden="1" locked="0"/>
    </xf>
    <xf numFmtId="164" fontId="28" fillId="51" borderId="46" xfId="84" applyFont="1" applyFill="1" applyBorder="1" applyAlignment="1" applyProtection="1">
      <alignment horizontal="center" vertical="center"/>
      <protection hidden="1" locked="0"/>
    </xf>
    <xf numFmtId="164" fontId="28" fillId="19" borderId="46" xfId="0" applyFont="1" applyFill="1" applyBorder="1" applyAlignment="1" applyProtection="1">
      <alignment horizontal="center" vertical="center"/>
      <protection hidden="1" locked="0"/>
    </xf>
    <xf numFmtId="164" fontId="28" fillId="35" borderId="37" xfId="0" applyFont="1" applyFill="1" applyBorder="1" applyAlignment="1" applyProtection="1">
      <alignment/>
      <protection hidden="1" locked="0"/>
    </xf>
    <xf numFmtId="164" fontId="28" fillId="16" borderId="46" xfId="0" applyFont="1" applyFill="1" applyBorder="1" applyAlignment="1" applyProtection="1">
      <alignment horizontal="center" vertical="center"/>
      <protection hidden="1" locked="0"/>
    </xf>
    <xf numFmtId="164" fontId="28" fillId="36" borderId="46" xfId="0" applyFont="1" applyFill="1" applyBorder="1" applyAlignment="1" applyProtection="1">
      <alignment horizontal="center" vertical="center"/>
      <protection hidden="1" locked="0"/>
    </xf>
    <xf numFmtId="164" fontId="28" fillId="5" borderId="46" xfId="0" applyFont="1" applyFill="1" applyBorder="1" applyAlignment="1" applyProtection="1">
      <alignment horizontal="center" vertical="center"/>
      <protection hidden="1" locked="0"/>
    </xf>
    <xf numFmtId="164" fontId="28" fillId="17" borderId="46" xfId="84" applyFont="1" applyFill="1" applyBorder="1" applyAlignment="1" applyProtection="1">
      <alignment horizontal="center" vertical="center"/>
      <protection hidden="1" locked="0"/>
    </xf>
    <xf numFmtId="164" fontId="28" fillId="37" borderId="37" xfId="0" applyFont="1" applyFill="1" applyBorder="1" applyAlignment="1" applyProtection="1">
      <alignment horizontal="center" vertical="center"/>
      <protection hidden="1" locked="0"/>
    </xf>
    <xf numFmtId="164" fontId="28" fillId="38" borderId="37" xfId="0" applyFont="1" applyFill="1" applyBorder="1" applyAlignment="1" applyProtection="1">
      <alignment/>
      <protection hidden="1" locked="0"/>
    </xf>
    <xf numFmtId="164" fontId="41" fillId="39" borderId="0" xfId="84" applyFont="1" applyFill="1" applyAlignment="1" applyProtection="1">
      <alignment horizontal="center" wrapText="1"/>
      <protection hidden="1" locked="0"/>
    </xf>
    <xf numFmtId="164" fontId="41" fillId="40" borderId="37" xfId="84" applyFont="1" applyFill="1" applyBorder="1" applyAlignment="1" applyProtection="1">
      <alignment horizontal="center" wrapText="1"/>
      <protection hidden="1" locked="0"/>
    </xf>
    <xf numFmtId="164" fontId="40" fillId="41" borderId="0" xfId="84" applyFont="1" applyFill="1" applyAlignment="1" applyProtection="1">
      <alignment horizontal="center" wrapText="1"/>
      <protection hidden="1" locked="0"/>
    </xf>
    <xf numFmtId="164" fontId="40" fillId="42" borderId="0" xfId="84" applyFont="1" applyFill="1" applyAlignment="1" applyProtection="1">
      <alignment horizontal="center" wrapText="1"/>
      <protection hidden="1" locked="0"/>
    </xf>
    <xf numFmtId="164" fontId="40" fillId="43" borderId="0" xfId="84" applyFont="1" applyFill="1" applyAlignment="1" applyProtection="1">
      <alignment horizontal="center" wrapText="1"/>
      <protection hidden="1" locked="0"/>
    </xf>
    <xf numFmtId="164" fontId="36" fillId="44" borderId="46" xfId="84" applyFont="1" applyFill="1" applyBorder="1" applyAlignment="1" applyProtection="1">
      <alignment horizontal="center" vertical="center"/>
      <protection hidden="1" locked="0"/>
    </xf>
    <xf numFmtId="164" fontId="37" fillId="9" borderId="46" xfId="84" applyFont="1" applyFill="1" applyBorder="1" applyAlignment="1" applyProtection="1">
      <alignment horizontal="center" vertical="center"/>
      <protection hidden="1" locked="0"/>
    </xf>
    <xf numFmtId="164" fontId="36" fillId="46" borderId="46" xfId="84" applyFont="1" applyFill="1" applyBorder="1" applyAlignment="1" applyProtection="1">
      <alignment horizontal="center" vertical="center"/>
      <protection hidden="1" locked="0"/>
    </xf>
    <xf numFmtId="164" fontId="28" fillId="14" borderId="46" xfId="84" applyFont="1" applyFill="1" applyBorder="1" applyAlignment="1" applyProtection="1">
      <alignment horizontal="center" vertical="center"/>
      <protection hidden="1" locked="0"/>
    </xf>
    <xf numFmtId="164" fontId="28" fillId="48" borderId="46" xfId="84" applyFont="1" applyFill="1" applyBorder="1" applyAlignment="1" applyProtection="1">
      <alignment horizontal="center" vertical="center"/>
      <protection hidden="1" locked="0"/>
    </xf>
    <xf numFmtId="164" fontId="28" fillId="25" borderId="37" xfId="0" applyFont="1" applyFill="1" applyBorder="1" applyAlignment="1" applyProtection="1">
      <alignment/>
      <protection hidden="1" locked="0"/>
    </xf>
    <xf numFmtId="164" fontId="28" fillId="34" borderId="46" xfId="0" applyFont="1" applyFill="1" applyBorder="1" applyAlignment="1" applyProtection="1">
      <alignment horizontal="center" vertical="center"/>
      <protection hidden="1" locked="0"/>
    </xf>
    <xf numFmtId="164" fontId="37" fillId="12" borderId="46" xfId="0" applyFont="1" applyFill="1" applyBorder="1" applyAlignment="1" applyProtection="1">
      <alignment horizontal="center" vertical="center"/>
      <protection hidden="1" locked="0"/>
    </xf>
    <xf numFmtId="164" fontId="28" fillId="29" borderId="46" xfId="0" applyFont="1" applyFill="1" applyBorder="1" applyAlignment="1" applyProtection="1">
      <alignment horizontal="center" vertical="center"/>
      <protection hidden="1" locked="0"/>
    </xf>
    <xf numFmtId="164" fontId="36" fillId="56" borderId="46" xfId="84" applyFont="1" applyFill="1" applyBorder="1" applyAlignment="1" applyProtection="1">
      <alignment horizontal="center" vertical="center"/>
      <protection hidden="1" locked="0"/>
    </xf>
    <xf numFmtId="164" fontId="28" fillId="37" borderId="37" xfId="0" applyFont="1" applyFill="1" applyBorder="1" applyAlignment="1" applyProtection="1">
      <alignment/>
      <protection hidden="1" locked="0"/>
    </xf>
    <xf numFmtId="164" fontId="28" fillId="13" borderId="55" xfId="0" applyFont="1" applyFill="1" applyBorder="1" applyAlignment="1" applyProtection="1">
      <alignment/>
      <protection hidden="1" locked="0"/>
    </xf>
    <xf numFmtId="164" fontId="36" fillId="51" borderId="46" xfId="84" applyFont="1" applyFill="1" applyBorder="1" applyAlignment="1" applyProtection="1">
      <alignment horizontal="center" vertical="center"/>
      <protection hidden="1" locked="0"/>
    </xf>
    <xf numFmtId="164" fontId="28" fillId="24" borderId="46" xfId="0" applyFont="1" applyFill="1" applyBorder="1" applyAlignment="1" applyProtection="1">
      <alignment horizontal="center" vertical="center"/>
      <protection hidden="1" locked="0"/>
    </xf>
    <xf numFmtId="164" fontId="42" fillId="24" borderId="59" xfId="0" applyFont="1" applyFill="1" applyBorder="1" applyAlignment="1" applyProtection="1">
      <alignment horizontal="center"/>
      <protection hidden="1" locked="0"/>
    </xf>
    <xf numFmtId="164" fontId="37" fillId="0" borderId="37" xfId="0" applyFont="1" applyFill="1" applyBorder="1" applyAlignment="1" applyProtection="1">
      <alignment horizontal="center"/>
      <protection hidden="1" locked="0"/>
    </xf>
    <xf numFmtId="167" fontId="37" fillId="0" borderId="37" xfId="0" applyNumberFormat="1" applyFont="1" applyFill="1" applyBorder="1" applyAlignment="1">
      <alignment horizontal="center"/>
    </xf>
    <xf numFmtId="168" fontId="37" fillId="0" borderId="37" xfId="0" applyNumberFormat="1" applyFont="1" applyFill="1" applyBorder="1" applyAlignment="1">
      <alignment horizontal="center"/>
    </xf>
    <xf numFmtId="169" fontId="28" fillId="0" borderId="37" xfId="0" applyNumberFormat="1" applyFont="1" applyBorder="1" applyAlignment="1">
      <alignment horizontal="center"/>
    </xf>
    <xf numFmtId="167" fontId="37" fillId="0" borderId="37" xfId="0" applyNumberFormat="1" applyFont="1" applyFill="1" applyBorder="1" applyAlignment="1">
      <alignment horizontal="right"/>
    </xf>
    <xf numFmtId="164" fontId="28" fillId="23" borderId="37" xfId="0" applyFont="1" applyFill="1" applyBorder="1" applyAlignment="1">
      <alignment horizontal="center" vertical="center"/>
    </xf>
    <xf numFmtId="174" fontId="38" fillId="0" borderId="37" xfId="0" applyNumberFormat="1" applyFont="1" applyBorder="1" applyAlignment="1">
      <alignment horizontal="center"/>
    </xf>
    <xf numFmtId="164" fontId="42" fillId="24" borderId="64" xfId="0" applyFont="1" applyFill="1" applyBorder="1" applyAlignment="1" applyProtection="1">
      <alignment horizontal="center"/>
      <protection hidden="1" locked="0"/>
    </xf>
    <xf numFmtId="169" fontId="37" fillId="0" borderId="37" xfId="0" applyNumberFormat="1" applyFont="1" applyFill="1" applyBorder="1" applyAlignment="1">
      <alignment horizontal="center"/>
    </xf>
    <xf numFmtId="164" fontId="28" fillId="16" borderId="37" xfId="0" applyFont="1" applyFill="1" applyBorder="1" applyAlignment="1">
      <alignment horizontal="center" vertical="center"/>
    </xf>
    <xf numFmtId="169" fontId="28" fillId="0" borderId="37" xfId="0" applyNumberFormat="1" applyFont="1" applyBorder="1" applyAlignment="1">
      <alignment horizontal="right"/>
    </xf>
    <xf numFmtId="164" fontId="42" fillId="24" borderId="70" xfId="0" applyFont="1" applyFill="1" applyBorder="1" applyAlignment="1" applyProtection="1">
      <alignment horizontal="center"/>
      <protection hidden="1" locked="0"/>
    </xf>
    <xf numFmtId="164" fontId="67" fillId="0" borderId="37" xfId="0" applyFont="1" applyBorder="1" applyAlignment="1">
      <alignment horizontal="center"/>
    </xf>
    <xf numFmtId="164" fontId="38" fillId="0" borderId="37" xfId="0" applyFont="1" applyBorder="1" applyAlignment="1">
      <alignment horizontal="center"/>
    </xf>
    <xf numFmtId="164" fontId="48" fillId="24" borderId="37" xfId="0" applyFont="1" applyFill="1" applyBorder="1" applyAlignment="1" applyProtection="1">
      <alignment horizontal="center"/>
      <protection hidden="1" locked="0"/>
    </xf>
    <xf numFmtId="164" fontId="0" fillId="0" borderId="37" xfId="0" applyFont="1" applyBorder="1" applyAlignment="1">
      <alignment horizontal="center"/>
    </xf>
    <xf numFmtId="168" fontId="28" fillId="0" borderId="37" xfId="0" applyNumberFormat="1" applyFont="1" applyFill="1" applyBorder="1" applyAlignment="1">
      <alignment horizontal="center"/>
    </xf>
    <xf numFmtId="167" fontId="28" fillId="0" borderId="37" xfId="0" applyNumberFormat="1" applyFont="1" applyFill="1" applyBorder="1" applyAlignment="1">
      <alignment horizontal="right"/>
    </xf>
    <xf numFmtId="164" fontId="28" fillId="0" borderId="37" xfId="0" applyNumberFormat="1" applyFont="1" applyFill="1" applyBorder="1" applyAlignment="1">
      <alignment horizontal="center" vertical="center"/>
    </xf>
    <xf numFmtId="164" fontId="37" fillId="12" borderId="37" xfId="0" applyFont="1" applyFill="1" applyBorder="1" applyAlignment="1">
      <alignment horizontal="center" vertical="center"/>
    </xf>
    <xf numFmtId="164" fontId="0" fillId="19" borderId="107" xfId="0" applyFill="1" applyBorder="1" applyAlignment="1">
      <alignment/>
    </xf>
    <xf numFmtId="164" fontId="0" fillId="19" borderId="25" xfId="0" applyFill="1" applyBorder="1" applyAlignment="1">
      <alignment horizontal="center"/>
    </xf>
    <xf numFmtId="164" fontId="0" fillId="19" borderId="25" xfId="0" applyFill="1" applyBorder="1" applyAlignment="1">
      <alignment horizontal="center" vertical="center"/>
    </xf>
    <xf numFmtId="164" fontId="0" fillId="19" borderId="112" xfId="0" applyFill="1" applyBorder="1" applyAlignment="1">
      <alignment horizontal="center"/>
    </xf>
    <xf numFmtId="164" fontId="47" fillId="0" borderId="0" xfId="0" applyFont="1" applyFill="1" applyBorder="1" applyAlignment="1" applyProtection="1">
      <alignment horizontal="center"/>
      <protection hidden="1" locked="0"/>
    </xf>
    <xf numFmtId="164" fontId="0" fillId="0" borderId="0" xfId="0" applyAlignment="1" applyProtection="1">
      <alignment horizontal="center"/>
      <protection hidden="1" locked="0"/>
    </xf>
    <xf numFmtId="164" fontId="0" fillId="0" borderId="0" xfId="0" applyAlignment="1">
      <alignment horizontal="center"/>
    </xf>
    <xf numFmtId="164" fontId="77" fillId="0" borderId="0" xfId="0" applyFont="1" applyAlignment="1">
      <alignment/>
    </xf>
    <xf numFmtId="164" fontId="27" fillId="0" borderId="0" xfId="0" applyFont="1" applyFill="1" applyBorder="1" applyAlignment="1" applyProtection="1">
      <alignment/>
      <protection hidden="1" locked="0"/>
    </xf>
    <xf numFmtId="164" fontId="28" fillId="0" borderId="0" xfId="0" applyFont="1" applyBorder="1" applyAlignment="1" applyProtection="1">
      <alignment horizontal="center"/>
      <protection hidden="1" locked="0"/>
    </xf>
    <xf numFmtId="164" fontId="27" fillId="0" borderId="0" xfId="0" applyFont="1" applyBorder="1" applyAlignment="1" applyProtection="1">
      <alignment/>
      <protection hidden="1" locked="0"/>
    </xf>
    <xf numFmtId="164" fontId="27" fillId="0" borderId="0" xfId="0" applyFont="1" applyFill="1" applyBorder="1" applyAlignment="1" applyProtection="1">
      <alignment horizontal="center"/>
      <protection hidden="1" locked="0"/>
    </xf>
    <xf numFmtId="170" fontId="27" fillId="0" borderId="0" xfId="0" applyNumberFormat="1" applyFont="1" applyBorder="1" applyAlignment="1" applyProtection="1">
      <alignment horizontal="center"/>
      <protection hidden="1" locked="0"/>
    </xf>
    <xf numFmtId="164" fontId="27" fillId="0" borderId="0" xfId="0" applyFont="1" applyBorder="1" applyAlignment="1" applyProtection="1">
      <alignment horizontal="center"/>
      <protection hidden="1" locked="0"/>
    </xf>
    <xf numFmtId="167" fontId="27" fillId="0" borderId="0" xfId="0" applyNumberFormat="1" applyFont="1" applyBorder="1" applyAlignment="1" applyProtection="1">
      <alignment horizontal="right"/>
      <protection hidden="1" locked="0"/>
    </xf>
    <xf numFmtId="167" fontId="27" fillId="0" borderId="0" xfId="0" applyNumberFormat="1" applyFont="1" applyBorder="1" applyAlignment="1" applyProtection="1">
      <alignment horizontal="center"/>
      <protection hidden="1" locked="0"/>
    </xf>
    <xf numFmtId="167" fontId="27" fillId="0" borderId="0" xfId="0" applyNumberFormat="1" applyFont="1" applyBorder="1" applyAlignment="1" applyProtection="1">
      <alignment/>
      <protection hidden="1" locked="0"/>
    </xf>
    <xf numFmtId="170" fontId="27" fillId="0" borderId="0" xfId="0" applyNumberFormat="1" applyFont="1" applyBorder="1" applyAlignment="1" applyProtection="1">
      <alignment/>
      <protection hidden="1" locked="0"/>
    </xf>
    <xf numFmtId="169" fontId="27" fillId="0" borderId="0" xfId="0" applyNumberFormat="1" applyFont="1" applyBorder="1" applyAlignment="1" applyProtection="1">
      <alignment/>
      <protection hidden="1" locked="0"/>
    </xf>
    <xf numFmtId="170" fontId="27" fillId="0" borderId="0" xfId="0" applyNumberFormat="1" applyFont="1" applyBorder="1" applyAlignment="1" applyProtection="1">
      <alignment horizontal="left"/>
      <protection hidden="1" locked="0"/>
    </xf>
    <xf numFmtId="164" fontId="27" fillId="0" borderId="0" xfId="0" applyFont="1" applyBorder="1" applyAlignment="1" applyProtection="1">
      <alignment horizontal="center" wrapText="1"/>
      <protection hidden="1" locked="0"/>
    </xf>
    <xf numFmtId="167" fontId="27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/>
    </xf>
    <xf numFmtId="169" fontId="27" fillId="0" borderId="0" xfId="0" applyNumberFormat="1" applyFont="1" applyBorder="1" applyAlignment="1">
      <alignment/>
    </xf>
    <xf numFmtId="170" fontId="27" fillId="0" borderId="0" xfId="0" applyNumberFormat="1" applyFont="1" applyBorder="1" applyAlignment="1">
      <alignment horizontal="left"/>
    </xf>
    <xf numFmtId="164" fontId="28" fillId="0" borderId="0" xfId="84" applyFont="1" applyBorder="1" applyAlignment="1">
      <alignment horizontal="center" vertical="center"/>
      <protection/>
    </xf>
    <xf numFmtId="164" fontId="78" fillId="0" borderId="0" xfId="84" applyFont="1" applyBorder="1" applyAlignment="1">
      <alignment horizontal="right"/>
      <protection/>
    </xf>
    <xf numFmtId="164" fontId="28" fillId="0" borderId="0" xfId="84" applyFont="1" applyBorder="1" applyAlignment="1">
      <alignment horizontal="right" vertical="center"/>
      <protection/>
    </xf>
    <xf numFmtId="171" fontId="28" fillId="0" borderId="0" xfId="84" applyNumberFormat="1" applyFont="1" applyBorder="1" applyAlignment="1">
      <alignment horizontal="right"/>
      <protection/>
    </xf>
    <xf numFmtId="167" fontId="28" fillId="0" borderId="0" xfId="84" applyNumberFormat="1" applyFont="1" applyBorder="1" applyAlignment="1">
      <alignment horizontal="right"/>
      <protection/>
    </xf>
    <xf numFmtId="171" fontId="28" fillId="19" borderId="0" xfId="84" applyNumberFormat="1" applyFont="1" applyFill="1" applyBorder="1" applyAlignment="1">
      <alignment horizontal="right"/>
      <protection/>
    </xf>
    <xf numFmtId="164" fontId="28" fillId="0" borderId="0" xfId="84" applyFont="1" applyBorder="1" applyAlignment="1">
      <alignment horizontal="center"/>
      <protection/>
    </xf>
    <xf numFmtId="164" fontId="28" fillId="0" borderId="0" xfId="84" applyFont="1" applyBorder="1">
      <alignment/>
      <protection/>
    </xf>
    <xf numFmtId="164" fontId="59" fillId="0" borderId="0" xfId="84" applyFont="1" applyBorder="1" applyAlignment="1">
      <alignment horizontal="center"/>
      <protection/>
    </xf>
    <xf numFmtId="164" fontId="50" fillId="0" borderId="0" xfId="84" applyFont="1" applyBorder="1" applyAlignment="1">
      <alignment horizontal="center"/>
      <protection/>
    </xf>
    <xf numFmtId="164" fontId="63" fillId="0" borderId="0" xfId="84" applyFont="1" applyBorder="1" applyAlignment="1">
      <alignment horizontal="center"/>
      <protection/>
    </xf>
    <xf numFmtId="165" fontId="28" fillId="23" borderId="47" xfId="84" applyNumberFormat="1" applyFont="1" applyFill="1" applyBorder="1" applyAlignment="1">
      <alignment horizontal="center" vertical="center" wrapText="1"/>
      <protection/>
    </xf>
    <xf numFmtId="165" fontId="78" fillId="23" borderId="48" xfId="84" applyNumberFormat="1" applyFont="1" applyFill="1" applyBorder="1" applyAlignment="1">
      <alignment horizontal="center" vertical="center" wrapText="1"/>
      <protection/>
    </xf>
    <xf numFmtId="165" fontId="28" fillId="23" borderId="48" xfId="0" applyNumberFormat="1" applyFont="1" applyFill="1" applyBorder="1" applyAlignment="1">
      <alignment horizontal="center" vertical="center" wrapText="1"/>
    </xf>
    <xf numFmtId="165" fontId="28" fillId="23" borderId="48" xfId="84" applyNumberFormat="1" applyFont="1" applyFill="1" applyBorder="1" applyAlignment="1">
      <alignment horizontal="center" vertical="top" wrapText="1"/>
      <protection/>
    </xf>
    <xf numFmtId="167" fontId="28" fillId="23" borderId="48" xfId="84" applyNumberFormat="1" applyFont="1" applyFill="1" applyBorder="1" applyAlignment="1">
      <alignment horizontal="center" vertical="top" wrapText="1"/>
      <protection/>
    </xf>
    <xf numFmtId="165" fontId="28" fillId="19" borderId="48" xfId="84" applyNumberFormat="1" applyFont="1" applyFill="1" applyBorder="1" applyAlignment="1">
      <alignment horizontal="center" vertical="top" wrapText="1"/>
      <protection/>
    </xf>
    <xf numFmtId="165" fontId="28" fillId="23" borderId="48" xfId="84" applyNumberFormat="1" applyFont="1" applyFill="1" applyBorder="1" applyAlignment="1">
      <alignment horizontal="center" vertical="center" wrapText="1"/>
      <protection/>
    </xf>
    <xf numFmtId="164" fontId="28" fillId="0" borderId="52" xfId="84" applyFont="1" applyFill="1" applyBorder="1" applyAlignment="1">
      <alignment horizontal="center" vertical="center" wrapText="1"/>
      <protection/>
    </xf>
    <xf numFmtId="164" fontId="59" fillId="0" borderId="113" xfId="84" applyFont="1" applyFill="1" applyBorder="1" applyAlignment="1">
      <alignment horizontal="center" vertical="center" wrapText="1"/>
      <protection/>
    </xf>
    <xf numFmtId="164" fontId="50" fillId="0" borderId="48" xfId="84" applyFont="1" applyFill="1" applyBorder="1" applyAlignment="1">
      <alignment horizontal="center" vertical="center" wrapText="1"/>
      <protection/>
    </xf>
    <xf numFmtId="164" fontId="63" fillId="0" borderId="15" xfId="84" applyFont="1" applyFill="1" applyBorder="1" applyAlignment="1">
      <alignment horizontal="center" vertical="center" wrapText="1"/>
      <protection/>
    </xf>
    <xf numFmtId="164" fontId="28" fillId="0" borderId="0" xfId="84" applyFont="1" applyFill="1" applyBorder="1" applyAlignment="1">
      <alignment horizontal="center" vertical="center"/>
      <protection/>
    </xf>
    <xf numFmtId="165" fontId="28" fillId="23" borderId="46" xfId="84" applyNumberFormat="1" applyFont="1" applyFill="1" applyBorder="1" applyAlignment="1">
      <alignment horizontal="center" vertical="top" wrapText="1"/>
      <protection/>
    </xf>
    <xf numFmtId="167" fontId="28" fillId="23" borderId="46" xfId="84" applyNumberFormat="1" applyFont="1" applyFill="1" applyBorder="1" applyAlignment="1">
      <alignment horizontal="center" vertical="top" wrapText="1"/>
      <protection/>
    </xf>
    <xf numFmtId="165" fontId="28" fillId="19" borderId="46" xfId="84" applyNumberFormat="1" applyFont="1" applyFill="1" applyBorder="1" applyAlignment="1">
      <alignment horizontal="center" vertical="top" wrapText="1"/>
      <protection/>
    </xf>
    <xf numFmtId="164" fontId="28" fillId="0" borderId="85" xfId="84" applyFont="1" applyFill="1" applyBorder="1" applyAlignment="1">
      <alignment horizontal="center" vertical="center"/>
      <protection/>
    </xf>
    <xf numFmtId="164" fontId="59" fillId="0" borderId="114" xfId="84" applyFont="1" applyFill="1" applyBorder="1" applyAlignment="1">
      <alignment horizontal="center" vertical="center"/>
      <protection/>
    </xf>
    <xf numFmtId="164" fontId="59" fillId="0" borderId="85" xfId="84" applyFont="1" applyFill="1" applyBorder="1" applyAlignment="1">
      <alignment horizontal="center" vertical="center"/>
      <protection/>
    </xf>
    <xf numFmtId="164" fontId="50" fillId="0" borderId="46" xfId="84" applyFont="1" applyFill="1" applyBorder="1" applyAlignment="1">
      <alignment horizontal="center" vertical="center"/>
      <protection/>
    </xf>
    <xf numFmtId="164" fontId="63" fillId="0" borderId="37" xfId="84" applyFont="1" applyFill="1" applyBorder="1" applyAlignment="1">
      <alignment horizontal="center" vertical="center"/>
      <protection/>
    </xf>
    <xf numFmtId="164" fontId="63" fillId="0" borderId="23" xfId="84" applyFont="1" applyFill="1" applyBorder="1" applyAlignment="1">
      <alignment horizontal="center" vertical="center"/>
      <protection/>
    </xf>
    <xf numFmtId="164" fontId="36" fillId="35" borderId="94" xfId="84" applyFont="1" applyFill="1" applyBorder="1" applyAlignment="1">
      <alignment horizontal="center" vertical="center"/>
      <protection/>
    </xf>
    <xf numFmtId="164" fontId="79" fillId="35" borderId="46" xfId="84" applyFont="1" applyFill="1" applyBorder="1" applyAlignment="1">
      <alignment horizontal="center" vertical="center"/>
      <protection/>
    </xf>
    <xf numFmtId="167" fontId="28" fillId="0" borderId="112" xfId="84" applyNumberFormat="1" applyFont="1" applyBorder="1" applyAlignment="1">
      <alignment horizontal="right"/>
      <protection/>
    </xf>
    <xf numFmtId="164" fontId="28" fillId="0" borderId="37" xfId="84" applyFont="1" applyBorder="1" applyAlignment="1">
      <alignment horizontal="right" vertical="center"/>
      <protection/>
    </xf>
    <xf numFmtId="164" fontId="28" fillId="0" borderId="37" xfId="84" applyFont="1" applyBorder="1" applyAlignment="1">
      <alignment horizontal="center" vertical="center"/>
      <protection/>
    </xf>
    <xf numFmtId="171" fontId="28" fillId="17" borderId="37" xfId="84" applyNumberFormat="1" applyFont="1" applyFill="1" applyBorder="1" applyAlignment="1">
      <alignment horizontal="right"/>
      <protection/>
    </xf>
    <xf numFmtId="167" fontId="28" fillId="17" borderId="37" xfId="84" applyNumberFormat="1" applyFont="1" applyFill="1" applyBorder="1" applyAlignment="1">
      <alignment horizontal="right"/>
      <protection/>
    </xf>
    <xf numFmtId="167" fontId="28" fillId="7" borderId="37" xfId="84" applyNumberFormat="1" applyFont="1" applyFill="1" applyBorder="1" applyAlignment="1">
      <alignment horizontal="right"/>
      <protection/>
    </xf>
    <xf numFmtId="167" fontId="28" fillId="0" borderId="37" xfId="84" applyNumberFormat="1" applyFont="1" applyFill="1" applyBorder="1" applyAlignment="1">
      <alignment horizontal="right"/>
      <protection/>
    </xf>
    <xf numFmtId="167" fontId="28" fillId="6" borderId="37" xfId="84" applyNumberFormat="1" applyFont="1" applyFill="1" applyBorder="1" applyAlignment="1">
      <alignment horizontal="right"/>
      <protection/>
    </xf>
    <xf numFmtId="167" fontId="28" fillId="7" borderId="37" xfId="84" applyNumberFormat="1" applyFont="1" applyFill="1" applyBorder="1">
      <alignment/>
      <protection/>
    </xf>
    <xf numFmtId="170" fontId="59" fillId="19" borderId="46" xfId="0" applyNumberFormat="1" applyFont="1" applyFill="1" applyBorder="1" applyAlignment="1">
      <alignment/>
    </xf>
    <xf numFmtId="170" fontId="80" fillId="0" borderId="46" xfId="0" applyNumberFormat="1" applyFont="1" applyBorder="1" applyAlignment="1">
      <alignment/>
    </xf>
    <xf numFmtId="170" fontId="54" fillId="0" borderId="46" xfId="0" applyNumberFormat="1" applyFont="1" applyBorder="1" applyAlignment="1">
      <alignment/>
    </xf>
    <xf numFmtId="164" fontId="28" fillId="0" borderId="37" xfId="84" applyFont="1" applyBorder="1" applyAlignment="1">
      <alignment horizontal="center"/>
      <protection/>
    </xf>
    <xf numFmtId="164" fontId="28" fillId="0" borderId="85" xfId="84" applyFont="1" applyBorder="1" applyAlignment="1">
      <alignment horizontal="center"/>
      <protection/>
    </xf>
    <xf numFmtId="164" fontId="59" fillId="0" borderId="114" xfId="84" applyFont="1" applyBorder="1" applyAlignment="1">
      <alignment horizontal="center"/>
      <protection/>
    </xf>
    <xf numFmtId="164" fontId="59" fillId="0" borderId="85" xfId="84" applyFont="1" applyBorder="1" applyAlignment="1">
      <alignment horizontal="center"/>
      <protection/>
    </xf>
    <xf numFmtId="164" fontId="50" fillId="0" borderId="46" xfId="84" applyFont="1" applyBorder="1" applyAlignment="1">
      <alignment horizontal="center"/>
      <protection/>
    </xf>
    <xf numFmtId="164" fontId="63" fillId="0" borderId="37" xfId="84" applyFont="1" applyBorder="1" applyAlignment="1">
      <alignment horizontal="center"/>
      <protection/>
    </xf>
    <xf numFmtId="164" fontId="63" fillId="0" borderId="23" xfId="84" applyFont="1" applyBorder="1" applyAlignment="1">
      <alignment horizontal="center"/>
      <protection/>
    </xf>
    <xf numFmtId="164" fontId="28" fillId="23" borderId="94" xfId="84" applyFont="1" applyFill="1" applyBorder="1" applyAlignment="1">
      <alignment horizontal="center" vertical="center"/>
      <protection/>
    </xf>
    <xf numFmtId="164" fontId="28" fillId="59" borderId="115" xfId="84" applyFont="1" applyFill="1" applyBorder="1" applyAlignment="1">
      <alignment horizontal="center"/>
      <protection/>
    </xf>
    <xf numFmtId="164" fontId="63" fillId="0" borderId="23" xfId="84" applyFont="1" applyFill="1" applyBorder="1" applyAlignment="1">
      <alignment horizontal="center"/>
      <protection/>
    </xf>
    <xf numFmtId="164" fontId="28" fillId="0" borderId="0" xfId="84" applyFont="1" applyFill="1" applyBorder="1">
      <alignment/>
      <protection/>
    </xf>
    <xf numFmtId="164" fontId="36" fillId="16" borderId="94" xfId="0" applyFont="1" applyFill="1" applyBorder="1" applyAlignment="1">
      <alignment horizontal="center" vertical="center"/>
    </xf>
    <xf numFmtId="164" fontId="79" fillId="16" borderId="46" xfId="0" applyFont="1" applyFill="1" applyBorder="1" applyAlignment="1">
      <alignment horizontal="center" vertical="center"/>
    </xf>
    <xf numFmtId="164" fontId="28" fillId="36" borderId="94" xfId="84" applyFont="1" applyFill="1" applyBorder="1" applyAlignment="1">
      <alignment horizontal="center" vertical="center"/>
      <protection/>
    </xf>
    <xf numFmtId="164" fontId="78" fillId="36" borderId="46" xfId="0" applyFont="1" applyFill="1" applyBorder="1" applyAlignment="1">
      <alignment horizontal="center" vertical="center"/>
    </xf>
    <xf numFmtId="164" fontId="37" fillId="5" borderId="94" xfId="84" applyFont="1" applyFill="1" applyBorder="1" applyAlignment="1">
      <alignment horizontal="center" vertical="center"/>
      <protection/>
    </xf>
    <xf numFmtId="164" fontId="78" fillId="5" borderId="46" xfId="0" applyFont="1" applyFill="1" applyBorder="1" applyAlignment="1">
      <alignment horizontal="center" vertical="center"/>
    </xf>
    <xf numFmtId="164" fontId="28" fillId="17" borderId="94" xfId="84" applyFont="1" applyFill="1" applyBorder="1" applyAlignment="1">
      <alignment horizontal="center" vertical="center"/>
      <protection/>
    </xf>
    <xf numFmtId="164" fontId="78" fillId="17" borderId="46" xfId="84" applyFont="1" applyFill="1" applyBorder="1" applyAlignment="1">
      <alignment horizontal="center" vertical="center"/>
      <protection/>
    </xf>
    <xf numFmtId="164" fontId="28" fillId="20" borderId="94" xfId="0" applyFont="1" applyFill="1" applyBorder="1" applyAlignment="1">
      <alignment horizontal="center" vertical="center"/>
    </xf>
    <xf numFmtId="164" fontId="78" fillId="20" borderId="46" xfId="0" applyFont="1" applyFill="1" applyBorder="1" applyAlignment="1">
      <alignment horizontal="center" vertical="center"/>
    </xf>
    <xf numFmtId="164" fontId="28" fillId="37" borderId="22" xfId="0" applyFont="1" applyFill="1" applyBorder="1" applyAlignment="1">
      <alignment horizontal="center"/>
    </xf>
    <xf numFmtId="164" fontId="78" fillId="37" borderId="0" xfId="0" applyFont="1" applyFill="1" applyAlignment="1">
      <alignment horizontal="center" vertical="center" wrapText="1"/>
    </xf>
    <xf numFmtId="164" fontId="1" fillId="0" borderId="37" xfId="84" applyBorder="1">
      <alignment/>
      <protection/>
    </xf>
    <xf numFmtId="164" fontId="63" fillId="59" borderId="23" xfId="84" applyFont="1" applyFill="1" applyBorder="1" applyAlignment="1">
      <alignment horizontal="center"/>
      <protection/>
    </xf>
    <xf numFmtId="164" fontId="36" fillId="38" borderId="24" xfId="84" applyFont="1" applyFill="1" applyBorder="1" applyAlignment="1">
      <alignment horizontal="center" wrapText="1"/>
      <protection/>
    </xf>
    <xf numFmtId="164" fontId="79" fillId="38" borderId="103" xfId="84" applyFont="1" applyFill="1" applyBorder="1" applyAlignment="1">
      <alignment horizontal="center" wrapText="1"/>
      <protection/>
    </xf>
    <xf numFmtId="164" fontId="28" fillId="0" borderId="115" xfId="84" applyFont="1" applyFill="1" applyBorder="1" applyAlignment="1">
      <alignment horizontal="center"/>
      <protection/>
    </xf>
    <xf numFmtId="164" fontId="63" fillId="59" borderId="37" xfId="84" applyFont="1" applyFill="1" applyBorder="1" applyAlignment="1">
      <alignment horizontal="center"/>
      <protection/>
    </xf>
    <xf numFmtId="164" fontId="28" fillId="39" borderId="24" xfId="84" applyFont="1" applyFill="1" applyBorder="1" applyAlignment="1">
      <alignment horizontal="center" wrapText="1"/>
      <protection/>
    </xf>
    <xf numFmtId="164" fontId="78" fillId="39" borderId="103" xfId="84" applyFont="1" applyFill="1" applyBorder="1" applyAlignment="1">
      <alignment horizontal="center" wrapText="1"/>
      <protection/>
    </xf>
    <xf numFmtId="164" fontId="28" fillId="54" borderId="115" xfId="84" applyFont="1" applyFill="1" applyBorder="1" applyAlignment="1">
      <alignment horizontal="center"/>
      <protection/>
    </xf>
    <xf numFmtId="164" fontId="63" fillId="54" borderId="37" xfId="84" applyFont="1" applyFill="1" applyBorder="1" applyAlignment="1">
      <alignment horizontal="center"/>
      <protection/>
    </xf>
    <xf numFmtId="164" fontId="37" fillId="40" borderId="22" xfId="84" applyFont="1" applyFill="1" applyBorder="1" applyAlignment="1">
      <alignment horizontal="center" wrapText="1"/>
      <protection/>
    </xf>
    <xf numFmtId="164" fontId="78" fillId="40" borderId="37" xfId="84" applyFont="1" applyFill="1" applyBorder="1" applyAlignment="1">
      <alignment horizontal="center" wrapText="1"/>
      <protection/>
    </xf>
    <xf numFmtId="167" fontId="48" fillId="7" borderId="37" xfId="84" applyNumberFormat="1" applyFont="1" applyFill="1" applyBorder="1">
      <alignment/>
      <protection/>
    </xf>
    <xf numFmtId="164" fontId="59" fillId="0" borderId="37" xfId="84" applyFont="1" applyBorder="1" applyAlignment="1">
      <alignment horizontal="center"/>
      <protection/>
    </xf>
    <xf numFmtId="164" fontId="59" fillId="59" borderId="37" xfId="84" applyFont="1" applyFill="1" applyBorder="1" applyAlignment="1">
      <alignment horizontal="center"/>
      <protection/>
    </xf>
    <xf numFmtId="164" fontId="63" fillId="54" borderId="23" xfId="84" applyFont="1" applyFill="1" applyBorder="1" applyAlignment="1">
      <alignment horizontal="center"/>
      <protection/>
    </xf>
    <xf numFmtId="164" fontId="36" fillId="41" borderId="24" xfId="84" applyFont="1" applyFill="1" applyBorder="1" applyAlignment="1">
      <alignment horizontal="center" wrapText="1"/>
      <protection/>
    </xf>
    <xf numFmtId="164" fontId="79" fillId="41" borderId="103" xfId="84" applyFont="1" applyFill="1" applyBorder="1" applyAlignment="1">
      <alignment horizontal="center" wrapText="1"/>
      <protection/>
    </xf>
    <xf numFmtId="164" fontId="28" fillId="19" borderId="94" xfId="84" applyFont="1" applyFill="1" applyBorder="1" applyAlignment="1">
      <alignment horizontal="center" vertical="center"/>
      <protection/>
    </xf>
    <xf numFmtId="164" fontId="37" fillId="42" borderId="94" xfId="84" applyFont="1" applyFill="1" applyBorder="1" applyAlignment="1">
      <alignment horizontal="center" vertical="center"/>
      <protection/>
    </xf>
    <xf numFmtId="164" fontId="81" fillId="42" borderId="46" xfId="84" applyFont="1" applyFill="1" applyBorder="1" applyAlignment="1">
      <alignment horizontal="center" vertical="center"/>
      <protection/>
    </xf>
    <xf numFmtId="164" fontId="36" fillId="43" borderId="24" xfId="84" applyFont="1" applyFill="1" applyBorder="1" applyAlignment="1">
      <alignment horizontal="center" wrapText="1"/>
      <protection/>
    </xf>
    <xf numFmtId="164" fontId="79" fillId="43" borderId="103" xfId="84" applyFont="1" applyFill="1" applyBorder="1" applyAlignment="1">
      <alignment horizontal="center" wrapText="1"/>
      <protection/>
    </xf>
    <xf numFmtId="164" fontId="36" fillId="44" borderId="94" xfId="84" applyFont="1" applyFill="1" applyBorder="1" applyAlignment="1">
      <alignment horizontal="center" vertical="center"/>
      <protection/>
    </xf>
    <xf numFmtId="164" fontId="79" fillId="44" borderId="46" xfId="84" applyFont="1" applyFill="1" applyBorder="1" applyAlignment="1">
      <alignment horizontal="center" vertical="center"/>
      <protection/>
    </xf>
    <xf numFmtId="164" fontId="37" fillId="9" borderId="94" xfId="84" applyFont="1" applyFill="1" applyBorder="1" applyAlignment="1">
      <alignment horizontal="center" vertical="center"/>
      <protection/>
    </xf>
    <xf numFmtId="164" fontId="81" fillId="9" borderId="46" xfId="84" applyFont="1" applyFill="1" applyBorder="1" applyAlignment="1">
      <alignment horizontal="center" vertical="center"/>
      <protection/>
    </xf>
    <xf numFmtId="164" fontId="36" fillId="46" borderId="94" xfId="84" applyFont="1" applyFill="1" applyBorder="1" applyAlignment="1">
      <alignment horizontal="center" vertical="center"/>
      <protection/>
    </xf>
    <xf numFmtId="164" fontId="79" fillId="46" borderId="46" xfId="84" applyFont="1" applyFill="1" applyBorder="1" applyAlignment="1">
      <alignment horizontal="center" vertical="center"/>
      <protection/>
    </xf>
    <xf numFmtId="164" fontId="28" fillId="14" borderId="94" xfId="84" applyFont="1" applyFill="1" applyBorder="1" applyAlignment="1">
      <alignment horizontal="center" vertical="center"/>
      <protection/>
    </xf>
    <xf numFmtId="164" fontId="78" fillId="14" borderId="0" xfId="0" applyFont="1" applyFill="1" applyAlignment="1">
      <alignment horizontal="center" vertical="center"/>
    </xf>
    <xf numFmtId="164" fontId="36" fillId="47" borderId="94" xfId="84" applyFont="1" applyFill="1" applyBorder="1" applyAlignment="1">
      <alignment horizontal="center" vertical="center"/>
      <protection/>
    </xf>
    <xf numFmtId="164" fontId="79" fillId="47" borderId="46" xfId="84" applyFont="1" applyFill="1" applyBorder="1" applyAlignment="1">
      <alignment horizontal="center" vertical="center"/>
      <protection/>
    </xf>
    <xf numFmtId="164" fontId="28" fillId="48" borderId="94" xfId="84" applyFont="1" applyFill="1" applyBorder="1" applyAlignment="1">
      <alignment horizontal="center" vertical="center"/>
      <protection/>
    </xf>
    <xf numFmtId="164" fontId="78" fillId="48" borderId="46" xfId="84" applyFont="1" applyFill="1" applyBorder="1" applyAlignment="1">
      <alignment horizontal="center" vertical="center"/>
      <protection/>
    </xf>
    <xf numFmtId="164" fontId="28" fillId="25" borderId="94" xfId="84" applyFont="1" applyFill="1" applyBorder="1" applyAlignment="1">
      <alignment horizontal="center" vertical="center"/>
      <protection/>
    </xf>
    <xf numFmtId="164" fontId="78" fillId="25" borderId="46" xfId="84" applyFont="1" applyFill="1" applyBorder="1" applyAlignment="1">
      <alignment horizontal="center" vertical="center"/>
      <protection/>
    </xf>
    <xf numFmtId="164" fontId="36" fillId="34" borderId="94" xfId="84" applyFont="1" applyFill="1" applyBorder="1" applyAlignment="1">
      <alignment horizontal="center" vertical="center"/>
      <protection/>
    </xf>
    <xf numFmtId="164" fontId="79" fillId="34" borderId="46" xfId="84" applyFont="1" applyFill="1" applyBorder="1" applyAlignment="1">
      <alignment horizontal="center" vertical="center"/>
      <protection/>
    </xf>
    <xf numFmtId="167" fontId="28" fillId="0" borderId="37" xfId="84" applyNumberFormat="1" applyFont="1" applyBorder="1" applyAlignment="1">
      <alignment horizontal="right"/>
      <protection/>
    </xf>
    <xf numFmtId="164" fontId="28" fillId="12" borderId="94" xfId="0" applyFont="1" applyFill="1" applyBorder="1" applyAlignment="1">
      <alignment horizontal="center" vertical="center"/>
    </xf>
    <xf numFmtId="164" fontId="79" fillId="12" borderId="46" xfId="0" applyFont="1" applyFill="1" applyBorder="1" applyAlignment="1">
      <alignment horizontal="center" vertical="center"/>
    </xf>
    <xf numFmtId="170" fontId="59" fillId="19" borderId="46" xfId="0" applyNumberFormat="1" applyFont="1" applyFill="1" applyBorder="1" applyAlignment="1">
      <alignment/>
    </xf>
    <xf numFmtId="170" fontId="54" fillId="0" borderId="46" xfId="0" applyNumberFormat="1" applyFont="1" applyBorder="1" applyAlignment="1">
      <alignment/>
    </xf>
    <xf numFmtId="164" fontId="36" fillId="49" borderId="94" xfId="84" applyFont="1" applyFill="1" applyBorder="1" applyAlignment="1">
      <alignment horizontal="center" vertical="center"/>
      <protection/>
    </xf>
    <xf numFmtId="164" fontId="79" fillId="49" borderId="46" xfId="84" applyFont="1" applyFill="1" applyBorder="1" applyAlignment="1">
      <alignment horizontal="center" vertical="center"/>
      <protection/>
    </xf>
    <xf numFmtId="172" fontId="28" fillId="7" borderId="37" xfId="84" applyNumberFormat="1" applyFont="1" applyFill="1" applyBorder="1" applyAlignment="1">
      <alignment horizontal="right"/>
      <protection/>
    </xf>
    <xf numFmtId="167" fontId="48" fillId="7" borderId="37" xfId="84" applyNumberFormat="1" applyFont="1" applyFill="1" applyBorder="1" applyAlignment="1">
      <alignment horizontal="right"/>
      <protection/>
    </xf>
    <xf numFmtId="170" fontId="48" fillId="0" borderId="46" xfId="0" applyNumberFormat="1" applyFont="1" applyBorder="1" applyAlignment="1">
      <alignment/>
    </xf>
    <xf numFmtId="164" fontId="28" fillId="29" borderId="94" xfId="84" applyFont="1" applyFill="1" applyBorder="1" applyAlignment="1">
      <alignment horizontal="center" vertical="center"/>
      <protection/>
    </xf>
    <xf numFmtId="164" fontId="78" fillId="29" borderId="46" xfId="84" applyFont="1" applyFill="1" applyBorder="1" applyAlignment="1">
      <alignment horizontal="center" vertical="center"/>
      <protection/>
    </xf>
    <xf numFmtId="164" fontId="36" fillId="50" borderId="94" xfId="84" applyFont="1" applyFill="1" applyBorder="1" applyAlignment="1">
      <alignment horizontal="center" vertical="center"/>
      <protection/>
    </xf>
    <xf numFmtId="164" fontId="78" fillId="23" borderId="94" xfId="84" applyFont="1" applyFill="1" applyBorder="1" applyAlignment="1">
      <alignment horizontal="center" vertical="center"/>
      <protection/>
    </xf>
    <xf numFmtId="164" fontId="78" fillId="50" borderId="46" xfId="0" applyFont="1" applyFill="1" applyBorder="1" applyAlignment="1">
      <alignment horizontal="center" vertical="center"/>
    </xf>
    <xf numFmtId="164" fontId="28" fillId="59" borderId="85" xfId="84" applyFont="1" applyFill="1" applyBorder="1" applyAlignment="1">
      <alignment horizontal="center"/>
      <protection/>
    </xf>
    <xf numFmtId="164" fontId="59" fillId="59" borderId="114" xfId="84" applyFont="1" applyFill="1" applyBorder="1" applyAlignment="1">
      <alignment horizontal="center"/>
      <protection/>
    </xf>
    <xf numFmtId="164" fontId="59" fillId="59" borderId="85" xfId="84" applyFont="1" applyFill="1" applyBorder="1" applyAlignment="1">
      <alignment horizontal="center"/>
      <protection/>
    </xf>
    <xf numFmtId="164" fontId="50" fillId="59" borderId="46" xfId="84" applyFont="1" applyFill="1" applyBorder="1" applyAlignment="1">
      <alignment horizontal="center"/>
      <protection/>
    </xf>
    <xf numFmtId="164" fontId="28" fillId="10" borderId="94" xfId="84" applyFont="1" applyFill="1" applyBorder="1" applyAlignment="1">
      <alignment horizontal="center" vertical="center"/>
      <protection/>
    </xf>
    <xf numFmtId="164" fontId="78" fillId="10" borderId="46" xfId="84" applyFont="1" applyFill="1" applyBorder="1" applyAlignment="1">
      <alignment horizontal="center" vertical="center"/>
      <protection/>
    </xf>
    <xf numFmtId="164" fontId="37" fillId="0" borderId="37" xfId="84" applyFont="1" applyBorder="1" applyAlignment="1">
      <alignment horizontal="right" vertical="center"/>
      <protection/>
    </xf>
    <xf numFmtId="164" fontId="28" fillId="37" borderId="94" xfId="0" applyFont="1" applyFill="1" applyBorder="1" applyAlignment="1">
      <alignment horizontal="center" vertical="center"/>
    </xf>
    <xf numFmtId="164" fontId="78" fillId="37" borderId="46" xfId="0" applyFont="1" applyFill="1" applyBorder="1" applyAlignment="1">
      <alignment horizontal="center" vertical="center"/>
    </xf>
    <xf numFmtId="164" fontId="48" fillId="0" borderId="37" xfId="84" applyFont="1" applyBorder="1" applyAlignment="1">
      <alignment horizontal="right" vertical="center"/>
      <protection/>
    </xf>
    <xf numFmtId="164" fontId="28" fillId="13" borderId="116" xfId="0" applyFont="1" applyFill="1" applyBorder="1" applyAlignment="1">
      <alignment horizontal="center"/>
    </xf>
    <xf numFmtId="164" fontId="78" fillId="13" borderId="46" xfId="0" applyFont="1" applyFill="1" applyBorder="1" applyAlignment="1">
      <alignment horizontal="center" vertical="center"/>
    </xf>
    <xf numFmtId="164" fontId="28" fillId="23" borderId="46" xfId="84" applyFont="1" applyFill="1" applyBorder="1" applyAlignment="1">
      <alignment horizontal="center" vertical="center"/>
      <protection/>
    </xf>
    <xf numFmtId="164" fontId="28" fillId="0" borderId="46" xfId="84" applyFont="1" applyFill="1" applyBorder="1" applyAlignment="1">
      <alignment horizontal="center" vertical="center"/>
      <protection/>
    </xf>
    <xf numFmtId="164" fontId="28" fillId="7" borderId="94" xfId="84" applyFont="1" applyFill="1" applyBorder="1" applyAlignment="1">
      <alignment horizontal="center" vertical="center"/>
      <protection/>
    </xf>
    <xf numFmtId="164" fontId="36" fillId="51" borderId="94" xfId="84" applyFont="1" applyFill="1" applyBorder="1" applyAlignment="1">
      <alignment horizontal="center" vertical="center"/>
      <protection/>
    </xf>
    <xf numFmtId="164" fontId="79" fillId="51" borderId="46" xfId="84" applyFont="1" applyFill="1" applyBorder="1" applyAlignment="1">
      <alignment horizontal="center" vertical="center"/>
      <protection/>
    </xf>
    <xf numFmtId="164" fontId="28" fillId="0" borderId="37" xfId="84" applyFont="1" applyFill="1" applyBorder="1" applyAlignment="1">
      <alignment horizontal="right" vertical="center"/>
      <protection/>
    </xf>
    <xf numFmtId="164" fontId="28" fillId="0" borderId="37" xfId="84" applyFont="1" applyFill="1" applyBorder="1" applyAlignment="1">
      <alignment horizontal="center" vertical="center"/>
      <protection/>
    </xf>
    <xf numFmtId="171" fontId="59" fillId="19" borderId="37" xfId="84" applyNumberFormat="1" applyFont="1" applyFill="1" applyBorder="1" applyAlignment="1">
      <alignment horizontal="right"/>
      <protection/>
    </xf>
    <xf numFmtId="171" fontId="80" fillId="0" borderId="37" xfId="84" applyNumberFormat="1" applyFont="1" applyFill="1" applyBorder="1" applyAlignment="1">
      <alignment horizontal="right"/>
      <protection/>
    </xf>
    <xf numFmtId="171" fontId="54" fillId="0" borderId="37" xfId="84" applyNumberFormat="1" applyFont="1" applyFill="1" applyBorder="1" applyAlignment="1">
      <alignment horizontal="right"/>
      <protection/>
    </xf>
    <xf numFmtId="164" fontId="28" fillId="0" borderId="37" xfId="84" applyFont="1" applyFill="1" applyBorder="1" applyAlignment="1">
      <alignment horizontal="center"/>
      <protection/>
    </xf>
    <xf numFmtId="164" fontId="27" fillId="19" borderId="22" xfId="0" applyFont="1" applyFill="1" applyBorder="1" applyAlignment="1">
      <alignment/>
    </xf>
    <xf numFmtId="164" fontId="0" fillId="0" borderId="85" xfId="0" applyBorder="1" applyAlignment="1">
      <alignment horizontal="center"/>
    </xf>
    <xf numFmtId="164" fontId="82" fillId="0" borderId="114" xfId="0" applyFont="1" applyBorder="1" applyAlignment="1">
      <alignment horizontal="center"/>
    </xf>
    <xf numFmtId="164" fontId="82" fillId="0" borderId="85" xfId="0" applyFont="1" applyBorder="1" applyAlignment="1">
      <alignment horizontal="center"/>
    </xf>
    <xf numFmtId="164" fontId="83" fillId="0" borderId="46" xfId="0" applyFont="1" applyBorder="1" applyAlignment="1">
      <alignment horizontal="center"/>
    </xf>
    <xf numFmtId="164" fontId="84" fillId="0" borderId="23" xfId="0" applyFont="1" applyBorder="1" applyAlignment="1">
      <alignment horizontal="center"/>
    </xf>
    <xf numFmtId="164" fontId="28" fillId="2" borderId="94" xfId="84" applyFont="1" applyFill="1" applyBorder="1" applyAlignment="1">
      <alignment horizontal="center" vertical="center"/>
      <protection/>
    </xf>
    <xf numFmtId="164" fontId="28" fillId="0" borderId="85" xfId="84" applyFont="1" applyFill="1" applyBorder="1" applyAlignment="1">
      <alignment horizontal="center"/>
      <protection/>
    </xf>
    <xf numFmtId="164" fontId="59" fillId="0" borderId="114" xfId="84" applyFont="1" applyFill="1" applyBorder="1" applyAlignment="1">
      <alignment horizontal="center"/>
      <protection/>
    </xf>
    <xf numFmtId="164" fontId="59" fillId="0" borderId="85" xfId="84" applyFont="1" applyFill="1" applyBorder="1" applyAlignment="1">
      <alignment horizontal="center"/>
      <protection/>
    </xf>
    <xf numFmtId="164" fontId="50" fillId="0" borderId="46" xfId="84" applyFont="1" applyFill="1" applyBorder="1" applyAlignment="1">
      <alignment horizontal="center"/>
      <protection/>
    </xf>
    <xf numFmtId="164" fontId="28" fillId="61" borderId="94" xfId="84" applyFont="1" applyFill="1" applyBorder="1" applyAlignment="1">
      <alignment horizontal="center" vertical="center"/>
      <protection/>
    </xf>
    <xf numFmtId="164" fontId="78" fillId="61" borderId="46" xfId="84" applyFont="1" applyFill="1" applyBorder="1" applyAlignment="1">
      <alignment horizontal="center" vertical="center"/>
      <protection/>
    </xf>
    <xf numFmtId="164" fontId="27" fillId="0" borderId="24" xfId="84" applyFont="1" applyBorder="1">
      <alignment/>
      <protection/>
    </xf>
    <xf numFmtId="164" fontId="1" fillId="59" borderId="115" xfId="84" applyFill="1" applyBorder="1" applyAlignment="1">
      <alignment horizontal="center"/>
      <protection/>
    </xf>
    <xf numFmtId="164" fontId="85" fillId="0" borderId="23" xfId="84" applyFont="1" applyBorder="1" applyAlignment="1">
      <alignment horizontal="center"/>
      <protection/>
    </xf>
    <xf numFmtId="164" fontId="1" fillId="0" borderId="0" xfId="84">
      <alignment/>
      <protection/>
    </xf>
    <xf numFmtId="164" fontId="86" fillId="0" borderId="0" xfId="84" applyFont="1">
      <alignment/>
      <protection/>
    </xf>
    <xf numFmtId="164" fontId="1" fillId="0" borderId="115" xfId="84" applyBorder="1" applyAlignment="1">
      <alignment horizontal="center"/>
      <protection/>
    </xf>
    <xf numFmtId="164" fontId="28" fillId="0" borderId="61" xfId="84" applyFont="1" applyBorder="1" applyAlignment="1">
      <alignment horizontal="center"/>
      <protection/>
    </xf>
    <xf numFmtId="164" fontId="59" fillId="0" borderId="60" xfId="84" applyFont="1" applyBorder="1" applyAlignment="1">
      <alignment horizontal="center"/>
      <protection/>
    </xf>
    <xf numFmtId="164" fontId="59" fillId="0" borderId="61" xfId="84" applyFont="1" applyBorder="1" applyAlignment="1">
      <alignment horizontal="center"/>
      <protection/>
    </xf>
    <xf numFmtId="164" fontId="28" fillId="54" borderId="117" xfId="84" applyFont="1" applyFill="1" applyBorder="1" applyAlignment="1">
      <alignment horizontal="center" vertical="center"/>
      <protection/>
    </xf>
    <xf numFmtId="164" fontId="28" fillId="0" borderId="0" xfId="84" applyFont="1" applyBorder="1" applyAlignment="1">
      <alignment vertical="center" wrapText="1"/>
      <protection/>
    </xf>
    <xf numFmtId="164" fontId="28" fillId="0" borderId="0" xfId="84" applyFont="1" applyBorder="1" applyAlignment="1">
      <alignment horizontal="center" vertical="center" wrapText="1"/>
      <protection/>
    </xf>
    <xf numFmtId="164" fontId="82" fillId="0" borderId="0" xfId="0" applyFont="1" applyAlignment="1">
      <alignment horizontal="center"/>
    </xf>
    <xf numFmtId="164" fontId="83" fillId="0" borderId="0" xfId="0" applyFont="1" applyAlignment="1">
      <alignment horizontal="center"/>
    </xf>
    <xf numFmtId="164" fontId="84" fillId="0" borderId="0" xfId="0" applyFont="1" applyAlignment="1">
      <alignment horizontal="center"/>
    </xf>
    <xf numFmtId="164" fontId="78" fillId="0" borderId="0" xfId="84" applyFont="1" applyBorder="1">
      <alignment/>
      <protection/>
    </xf>
    <xf numFmtId="167" fontId="28" fillId="0" borderId="0" xfId="84" applyNumberFormat="1" applyFont="1" applyBorder="1">
      <alignment/>
      <protection/>
    </xf>
    <xf numFmtId="164" fontId="1" fillId="0" borderId="0" xfId="84" applyAlignment="1">
      <alignment horizontal="center"/>
      <protection/>
    </xf>
    <xf numFmtId="164" fontId="87" fillId="0" borderId="0" xfId="84" applyFont="1" applyAlignment="1">
      <alignment horizontal="center"/>
      <protection/>
    </xf>
    <xf numFmtId="164" fontId="88" fillId="0" borderId="0" xfId="84" applyFont="1" applyAlignment="1">
      <alignment horizontal="center"/>
      <protection/>
    </xf>
    <xf numFmtId="164" fontId="85" fillId="0" borderId="0" xfId="84" applyFont="1" applyAlignment="1">
      <alignment horizontal="center"/>
      <protection/>
    </xf>
    <xf numFmtId="164" fontId="28" fillId="0" borderId="0" xfId="0" applyFont="1" applyAlignment="1">
      <alignment horizontal="left"/>
    </xf>
    <xf numFmtId="171" fontId="28" fillId="0" borderId="0" xfId="0" applyNumberFormat="1" applyFont="1" applyAlignment="1">
      <alignment horizontal="right"/>
    </xf>
    <xf numFmtId="168" fontId="28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right"/>
    </xf>
    <xf numFmtId="169" fontId="78" fillId="0" borderId="0" xfId="0" applyNumberFormat="1" applyFont="1" applyAlignment="1">
      <alignment horizontal="right"/>
    </xf>
    <xf numFmtId="169" fontId="28" fillId="0" borderId="0" xfId="0" applyNumberFormat="1" applyFont="1" applyAlignment="1">
      <alignment horizontal="center"/>
    </xf>
    <xf numFmtId="165" fontId="28" fillId="23" borderId="46" xfId="0" applyNumberFormat="1" applyFont="1" applyFill="1" applyBorder="1" applyAlignment="1">
      <alignment horizontal="center" vertical="center" wrapText="1"/>
    </xf>
    <xf numFmtId="171" fontId="28" fillId="23" borderId="46" xfId="0" applyNumberFormat="1" applyFont="1" applyFill="1" applyBorder="1" applyAlignment="1">
      <alignment horizontal="center" vertical="center" wrapText="1"/>
    </xf>
    <xf numFmtId="168" fontId="28" fillId="23" borderId="46" xfId="0" applyNumberFormat="1" applyFont="1" applyFill="1" applyBorder="1" applyAlignment="1">
      <alignment horizontal="center" vertical="center" wrapText="1"/>
    </xf>
    <xf numFmtId="165" fontId="78" fillId="23" borderId="46" xfId="0" applyNumberFormat="1" applyFont="1" applyFill="1" applyBorder="1" applyAlignment="1">
      <alignment horizontal="center" vertical="center" wrapText="1"/>
    </xf>
    <xf numFmtId="164" fontId="28" fillId="25" borderId="46" xfId="0" applyFont="1" applyFill="1" applyBorder="1" applyAlignment="1">
      <alignment horizontal="left"/>
    </xf>
    <xf numFmtId="171" fontId="28" fillId="17" borderId="37" xfId="0" applyNumberFormat="1" applyFont="1" applyFill="1" applyBorder="1" applyAlignment="1">
      <alignment horizontal="right"/>
    </xf>
    <xf numFmtId="168" fontId="28" fillId="17" borderId="37" xfId="0" applyNumberFormat="1" applyFont="1" applyFill="1" applyBorder="1" applyAlignment="1">
      <alignment horizontal="right"/>
    </xf>
    <xf numFmtId="169" fontId="28" fillId="17" borderId="37" xfId="0" applyNumberFormat="1" applyFont="1" applyFill="1" applyBorder="1" applyAlignment="1">
      <alignment horizontal="right"/>
    </xf>
    <xf numFmtId="167" fontId="78" fillId="7" borderId="37" xfId="0" applyNumberFormat="1" applyFont="1" applyFill="1" applyBorder="1" applyAlignment="1">
      <alignment horizontal="right"/>
    </xf>
    <xf numFmtId="169" fontId="28" fillId="52" borderId="37" xfId="0" applyNumberFormat="1" applyFont="1" applyFill="1" applyBorder="1" applyAlignment="1">
      <alignment horizontal="right"/>
    </xf>
    <xf numFmtId="169" fontId="28" fillId="6" borderId="37" xfId="0" applyNumberFormat="1" applyFont="1" applyFill="1" applyBorder="1" applyAlignment="1">
      <alignment horizontal="right"/>
    </xf>
    <xf numFmtId="169" fontId="28" fillId="8" borderId="37" xfId="0" applyNumberFormat="1" applyFont="1" applyFill="1" applyBorder="1" applyAlignment="1">
      <alignment horizontal="right"/>
    </xf>
    <xf numFmtId="164" fontId="28" fillId="25" borderId="0" xfId="0" applyFont="1" applyFill="1" applyAlignment="1">
      <alignment horizontal="left"/>
    </xf>
    <xf numFmtId="171" fontId="37" fillId="19" borderId="37" xfId="0" applyNumberFormat="1" applyFont="1" applyFill="1" applyBorder="1" applyAlignment="1">
      <alignment horizontal="right"/>
    </xf>
    <xf numFmtId="164" fontId="28" fillId="19" borderId="46" xfId="0" applyFont="1" applyFill="1" applyBorder="1" applyAlignment="1">
      <alignment horizontal="left"/>
    </xf>
    <xf numFmtId="164" fontId="28" fillId="9" borderId="46" xfId="0" applyFont="1" applyFill="1" applyBorder="1" applyAlignment="1">
      <alignment horizontal="left"/>
    </xf>
    <xf numFmtId="164" fontId="28" fillId="9" borderId="0" xfId="0" applyFont="1" applyFill="1" applyAlignment="1">
      <alignment horizontal="left"/>
    </xf>
    <xf numFmtId="164" fontId="28" fillId="26" borderId="46" xfId="0" applyFont="1" applyFill="1" applyBorder="1" applyAlignment="1">
      <alignment horizontal="left"/>
    </xf>
    <xf numFmtId="164" fontId="28" fillId="27" borderId="46" xfId="0" applyFont="1" applyFill="1" applyBorder="1" applyAlignment="1">
      <alignment horizontal="left"/>
    </xf>
    <xf numFmtId="164" fontId="28" fillId="28" borderId="46" xfId="0" applyFont="1" applyFill="1" applyBorder="1" applyAlignment="1">
      <alignment horizontal="left"/>
    </xf>
    <xf numFmtId="164" fontId="28" fillId="28" borderId="0" xfId="0" applyFont="1" applyFill="1" applyAlignment="1">
      <alignment horizontal="left"/>
    </xf>
    <xf numFmtId="164" fontId="28" fillId="29" borderId="46" xfId="0" applyFont="1" applyFill="1" applyBorder="1" applyAlignment="1">
      <alignment horizontal="left"/>
    </xf>
    <xf numFmtId="164" fontId="28" fillId="29" borderId="0" xfId="0" applyFont="1" applyFill="1" applyAlignment="1">
      <alignment horizontal="left"/>
    </xf>
    <xf numFmtId="164" fontId="28" fillId="30" borderId="46" xfId="0" applyFont="1" applyFill="1" applyBorder="1" applyAlignment="1">
      <alignment horizontal="left"/>
    </xf>
    <xf numFmtId="164" fontId="28" fillId="30" borderId="0" xfId="0" applyFont="1" applyFill="1" applyAlignment="1">
      <alignment horizontal="left"/>
    </xf>
    <xf numFmtId="164" fontId="36" fillId="31" borderId="46" xfId="0" applyFont="1" applyFill="1" applyBorder="1" applyAlignment="1">
      <alignment horizontal="left"/>
    </xf>
    <xf numFmtId="164" fontId="28" fillId="31" borderId="0" xfId="0" applyFont="1" applyFill="1" applyAlignment="1">
      <alignment horizontal="left"/>
    </xf>
    <xf numFmtId="167" fontId="28" fillId="19" borderId="37" xfId="0" applyNumberFormat="1" applyFont="1" applyFill="1" applyBorder="1" applyAlignment="1">
      <alignment horizontal="right"/>
    </xf>
    <xf numFmtId="164" fontId="28" fillId="19" borderId="37" xfId="0" applyFont="1" applyFill="1" applyBorder="1" applyAlignment="1">
      <alignment horizontal="center"/>
    </xf>
    <xf numFmtId="171" fontId="28" fillId="19" borderId="37" xfId="0" applyNumberFormat="1" applyFont="1" applyFill="1" applyBorder="1" applyAlignment="1">
      <alignment horizontal="right"/>
    </xf>
    <xf numFmtId="168" fontId="28" fillId="19" borderId="37" xfId="0" applyNumberFormat="1" applyFont="1" applyFill="1" applyBorder="1" applyAlignment="1">
      <alignment horizontal="right"/>
    </xf>
    <xf numFmtId="169" fontId="28" fillId="19" borderId="37" xfId="0" applyNumberFormat="1" applyFont="1" applyFill="1" applyBorder="1" applyAlignment="1">
      <alignment horizontal="right"/>
    </xf>
    <xf numFmtId="164" fontId="28" fillId="19" borderId="37" xfId="0" applyFont="1" applyFill="1" applyBorder="1" applyAlignment="1">
      <alignment horizontal="left"/>
    </xf>
    <xf numFmtId="164" fontId="28" fillId="32" borderId="46" xfId="0" applyFont="1" applyFill="1" applyBorder="1" applyAlignment="1">
      <alignment horizontal="left"/>
    </xf>
    <xf numFmtId="167" fontId="81" fillId="7" borderId="37" xfId="0" applyNumberFormat="1" applyFont="1" applyFill="1" applyBorder="1" applyAlignment="1">
      <alignment/>
    </xf>
    <xf numFmtId="164" fontId="28" fillId="32" borderId="0" xfId="0" applyFont="1" applyFill="1" applyAlignment="1">
      <alignment horizontal="left"/>
    </xf>
    <xf numFmtId="164" fontId="28" fillId="23" borderId="46" xfId="0" applyFont="1" applyFill="1" applyBorder="1" applyAlignment="1">
      <alignment horizontal="left"/>
    </xf>
    <xf numFmtId="164" fontId="36" fillId="33" borderId="46" xfId="0" applyFont="1" applyFill="1" applyBorder="1" applyAlignment="1">
      <alignment horizontal="left"/>
    </xf>
    <xf numFmtId="164" fontId="36" fillId="33" borderId="37" xfId="0" applyFont="1" applyFill="1" applyBorder="1" applyAlignment="1">
      <alignment/>
    </xf>
    <xf numFmtId="164" fontId="28" fillId="33" borderId="46" xfId="0" applyFont="1" applyFill="1" applyBorder="1" applyAlignment="1">
      <alignment horizontal="left"/>
    </xf>
    <xf numFmtId="164" fontId="28" fillId="34" borderId="46" xfId="0" applyFont="1" applyFill="1" applyBorder="1" applyAlignment="1">
      <alignment horizontal="left"/>
    </xf>
    <xf numFmtId="164" fontId="28" fillId="34" borderId="37" xfId="0" applyFont="1" applyFill="1" applyBorder="1" applyAlignment="1">
      <alignment horizontal="left"/>
    </xf>
    <xf numFmtId="164" fontId="28" fillId="52" borderId="37" xfId="0" applyFont="1" applyFill="1" applyBorder="1" applyAlignment="1">
      <alignment horizontal="left"/>
    </xf>
    <xf numFmtId="164" fontId="28" fillId="0" borderId="46" xfId="0" applyFont="1" applyFill="1" applyBorder="1" applyAlignment="1">
      <alignment horizontal="right"/>
    </xf>
    <xf numFmtId="171" fontId="28" fillId="17" borderId="46" xfId="0" applyNumberFormat="1" applyFont="1" applyFill="1" applyBorder="1" applyAlignment="1">
      <alignment horizontal="right"/>
    </xf>
    <xf numFmtId="168" fontId="28" fillId="17" borderId="46" xfId="0" applyNumberFormat="1" applyFont="1" applyFill="1" applyBorder="1" applyAlignment="1">
      <alignment horizontal="right"/>
    </xf>
    <xf numFmtId="169" fontId="28" fillId="17" borderId="46" xfId="0" applyNumberFormat="1" applyFont="1" applyFill="1" applyBorder="1" applyAlignment="1">
      <alignment horizontal="right"/>
    </xf>
    <xf numFmtId="164" fontId="78" fillId="7" borderId="46" xfId="0" applyFont="1" applyFill="1" applyBorder="1" applyAlignment="1">
      <alignment horizontal="right"/>
    </xf>
    <xf numFmtId="164" fontId="28" fillId="18" borderId="46" xfId="0" applyFont="1" applyFill="1" applyBorder="1" applyAlignment="1">
      <alignment horizontal="right"/>
    </xf>
    <xf numFmtId="169" fontId="28" fillId="52" borderId="46" xfId="0" applyNumberFormat="1" applyFont="1" applyFill="1" applyBorder="1" applyAlignment="1">
      <alignment horizontal="right"/>
    </xf>
    <xf numFmtId="164" fontId="28" fillId="6" borderId="46" xfId="0" applyFont="1" applyFill="1" applyBorder="1" applyAlignment="1">
      <alignment horizontal="right"/>
    </xf>
    <xf numFmtId="169" fontId="28" fillId="18" borderId="46" xfId="0" applyNumberFormat="1" applyFont="1" applyFill="1" applyBorder="1" applyAlignment="1">
      <alignment horizontal="center"/>
    </xf>
    <xf numFmtId="164" fontId="28" fillId="20" borderId="46" xfId="0" applyFont="1" applyFill="1" applyBorder="1" applyAlignment="1">
      <alignment horizontal="left"/>
    </xf>
    <xf numFmtId="164" fontId="86" fillId="0" borderId="0" xfId="0" applyFont="1" applyAlignment="1">
      <alignment/>
    </xf>
    <xf numFmtId="169" fontId="0" fillId="0" borderId="0" xfId="0" applyNumberFormat="1" applyAlignment="1">
      <alignment horizontal="center"/>
    </xf>
    <xf numFmtId="164" fontId="18" fillId="0" borderId="0" xfId="0" applyFont="1" applyAlignment="1">
      <alignment horizontal="left"/>
    </xf>
    <xf numFmtId="164" fontId="27" fillId="0" borderId="0" xfId="0" applyFont="1" applyFill="1" applyAlignment="1">
      <alignment/>
    </xf>
    <xf numFmtId="164" fontId="28" fillId="0" borderId="0" xfId="0" applyFont="1" applyFill="1" applyAlignment="1">
      <alignment horizontal="left"/>
    </xf>
    <xf numFmtId="169" fontId="0" fillId="0" borderId="0" xfId="0" applyNumberFormat="1" applyFont="1" applyBorder="1" applyAlignment="1">
      <alignment/>
    </xf>
    <xf numFmtId="164" fontId="28" fillId="0" borderId="0" xfId="0" applyFont="1" applyFill="1" applyBorder="1" applyAlignment="1">
      <alignment horizontal="left"/>
    </xf>
    <xf numFmtId="164" fontId="38" fillId="28" borderId="0" xfId="0" applyFont="1" applyFill="1" applyBorder="1" applyAlignment="1">
      <alignment horizontal="left"/>
    </xf>
    <xf numFmtId="164" fontId="41" fillId="42" borderId="0" xfId="0" applyFont="1" applyFill="1" applyBorder="1" applyAlignment="1">
      <alignment/>
    </xf>
    <xf numFmtId="164" fontId="36" fillId="0" borderId="0" xfId="0" applyFont="1" applyFill="1" applyBorder="1" applyAlignment="1">
      <alignment/>
    </xf>
    <xf numFmtId="164" fontId="41" fillId="33" borderId="0" xfId="0" applyFont="1" applyFill="1" applyBorder="1" applyAlignment="1">
      <alignment/>
    </xf>
    <xf numFmtId="164" fontId="41" fillId="34" borderId="0" xfId="0" applyFont="1" applyFill="1" applyBorder="1" applyAlignment="1">
      <alignment/>
    </xf>
    <xf numFmtId="169" fontId="0" fillId="0" borderId="0" xfId="0" applyNumberFormat="1" applyAlignment="1">
      <alignment horizontal="right"/>
    </xf>
    <xf numFmtId="174" fontId="0" fillId="0" borderId="0" xfId="0" applyNumberFormat="1" applyAlignment="1">
      <alignment horizontal="right"/>
    </xf>
    <xf numFmtId="165" fontId="28" fillId="24" borderId="46" xfId="0" applyNumberFormat="1" applyFont="1" applyFill="1" applyBorder="1" applyAlignment="1">
      <alignment horizontal="center" vertical="center" wrapText="1"/>
    </xf>
    <xf numFmtId="165" fontId="28" fillId="6" borderId="46" xfId="0" applyNumberFormat="1" applyFont="1" applyFill="1" applyBorder="1" applyAlignment="1">
      <alignment horizontal="center" vertical="center" wrapText="1"/>
    </xf>
    <xf numFmtId="164" fontId="37" fillId="24" borderId="46" xfId="0" applyFont="1" applyFill="1" applyBorder="1" applyAlignment="1">
      <alignment horizontal="center"/>
    </xf>
    <xf numFmtId="167" fontId="28" fillId="17" borderId="37" xfId="0" applyNumberFormat="1" applyFont="1" applyFill="1" applyBorder="1" applyAlignment="1">
      <alignment horizontal="right"/>
    </xf>
    <xf numFmtId="164" fontId="28" fillId="17" borderId="37" xfId="0" applyFont="1" applyFill="1" applyBorder="1" applyAlignment="1">
      <alignment horizontal="right"/>
    </xf>
    <xf numFmtId="164" fontId="28" fillId="17" borderId="37" xfId="0" applyFont="1" applyFill="1" applyBorder="1" applyAlignment="1">
      <alignment horizontal="center"/>
    </xf>
    <xf numFmtId="175" fontId="28" fillId="6" borderId="37" xfId="0" applyNumberFormat="1" applyFont="1" applyFill="1" applyBorder="1" applyAlignment="1">
      <alignment horizontal="right"/>
    </xf>
  </cellXfs>
  <cellStyles count="74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1 - 20%" xfId="39"/>
    <cellStyle name="Accent1 - 40%" xfId="40"/>
    <cellStyle name="Accent1 - 60%" xfId="41"/>
    <cellStyle name="Accent1_schiffsliste" xfId="42"/>
    <cellStyle name="Accent2" xfId="43"/>
    <cellStyle name="Accent2 - 20%" xfId="44"/>
    <cellStyle name="Accent2 - 40%" xfId="45"/>
    <cellStyle name="Accent2 - 60%" xfId="46"/>
    <cellStyle name="Accent3" xfId="47"/>
    <cellStyle name="Accent3 - 20%" xfId="48"/>
    <cellStyle name="Accent3 - 40%" xfId="49"/>
    <cellStyle name="Accent3 - 60%" xfId="50"/>
    <cellStyle name="Accent4" xfId="51"/>
    <cellStyle name="Accent4 - 20%" xfId="52"/>
    <cellStyle name="Accent4 - 40%" xfId="53"/>
    <cellStyle name="Accent4 - 60%" xfId="54"/>
    <cellStyle name="Accent4_schiffsliste" xfId="55"/>
    <cellStyle name="Accent5" xfId="56"/>
    <cellStyle name="Accent5 - 20%" xfId="57"/>
    <cellStyle name="Accent5 - 40%" xfId="58"/>
    <cellStyle name="Accent5 - 60%" xfId="59"/>
    <cellStyle name="Accent5_schiffsliste" xfId="60"/>
    <cellStyle name="Accent6" xfId="61"/>
    <cellStyle name="Accent6 - 20%" xfId="62"/>
    <cellStyle name="Accent6 - 40%" xfId="63"/>
    <cellStyle name="Accent6 - 60%" xfId="64"/>
    <cellStyle name="Accent6_schiffsliste" xfId="65"/>
    <cellStyle name="Bad" xfId="66"/>
    <cellStyle name="Calculation" xfId="67"/>
    <cellStyle name="Check Cell" xfId="68"/>
    <cellStyle name="Emphasis 1" xfId="69"/>
    <cellStyle name="Emphasis 2" xfId="70"/>
    <cellStyle name="Emphasis 3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Input" xfId="78"/>
    <cellStyle name="Linked Cell" xfId="79"/>
    <cellStyle name="Neutral" xfId="80"/>
    <cellStyle name="Note" xfId="81"/>
    <cellStyle name="Output" xfId="82"/>
    <cellStyle name="Sheet Title" xfId="83"/>
    <cellStyle name="Standard_schiffsliste" xfId="84"/>
    <cellStyle name="Title" xfId="85"/>
    <cellStyle name="Total" xfId="86"/>
    <cellStyle name="Warning Text" xfId="8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1"/>
      <rgbColor rgb="00007300"/>
      <rgbColor rgb="00000080"/>
      <rgbColor rgb="00446803"/>
      <rgbColor rgb="00CCCCFE"/>
      <rgbColor rgb="0000A900"/>
      <rgbColor rgb="00C0C0C0"/>
      <rgbColor rgb="006D7367"/>
      <rgbColor rgb="009999FF"/>
      <rgbColor rgb="00FF3333"/>
      <rgbColor rgb="00FFFFCA"/>
      <rgbColor rgb="00E3FDFA"/>
      <rgbColor rgb="00E6E6EB"/>
      <rgbColor rgb="00FF8A85"/>
      <rgbColor rgb="000091FD"/>
      <rgbColor rgb="00CCCCFF"/>
      <rgbColor rgb="001501B8"/>
      <rgbColor rgb="00C5BFC2"/>
      <rgbColor rgb="00E6E6E8"/>
      <rgbColor rgb="00C5C4D7"/>
      <rgbColor rgb="00DDDDE7"/>
      <rgbColor rgb="00750708"/>
      <rgbColor rgb="0000AE00"/>
      <rgbColor rgb="000D00D9"/>
      <rgbColor rgb="000099FF"/>
      <rgbColor rgb="00E6E6FF"/>
      <rgbColor rgb="00E6E6E6"/>
      <rgbColor rgb="00FFFFC2"/>
      <rgbColor rgb="0099CCFF"/>
      <rgbColor rgb="00C6B6AB"/>
      <rgbColor rgb="009B9AD1"/>
      <rgbColor rgb="00FFCC99"/>
      <rgbColor rgb="007DA941"/>
      <rgbColor rgb="0033BDC6"/>
      <rgbColor rgb="00ADC500"/>
      <rgbColor rgb="00FFAE01"/>
      <rgbColor rgb="00FF9702"/>
      <rgbColor rgb="00FF3726"/>
      <rgbColor rgb="005F6948"/>
      <rgbColor rgb="00A29EC8"/>
      <rgbColor rgb="000C00D6"/>
      <rgbColor rgb="0033BABC"/>
      <rgbColor rgb="00355E00"/>
      <rgbColor rgb="0044431C"/>
      <rgbColor rgb="00C4000C"/>
      <rgbColor rgb="0093BC5D"/>
      <rgbColor rgb="00052CEA"/>
      <rgbColor rgb="001F363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57"/>
  <sheetViews>
    <sheetView workbookViewId="0" topLeftCell="A1">
      <selection activeCell="G30" sqref="G30"/>
    </sheetView>
  </sheetViews>
  <sheetFormatPr defaultColWidth="11.421875" defaultRowHeight="12.75"/>
  <cols>
    <col min="1" max="1" width="1.7109375" style="1" customWidth="1"/>
    <col min="2" max="2" width="32.8515625" style="0" customWidth="1"/>
    <col min="3" max="3" width="11.421875" style="2" customWidth="1"/>
    <col min="4" max="4" width="0" style="0" hidden="1" customWidth="1"/>
    <col min="5" max="6" width="1.421875" style="0" customWidth="1"/>
    <col min="7" max="7" width="14.421875" style="3" customWidth="1"/>
    <col min="8" max="8" width="8.57421875" style="4" customWidth="1"/>
    <col min="9" max="9" width="8.57421875" style="0" customWidth="1"/>
    <col min="10" max="10" width="5.7109375" style="0" customWidth="1"/>
    <col min="11" max="11" width="7.140625" style="0" customWidth="1"/>
    <col min="12" max="12" width="11.421875" style="0" customWidth="1"/>
    <col min="13" max="14" width="1.421875" style="0" customWidth="1"/>
    <col min="15" max="15" width="18.8515625" style="0" customWidth="1"/>
    <col min="16" max="16" width="3.7109375" style="5" customWidth="1"/>
    <col min="17" max="17" width="0" style="0" hidden="1" customWidth="1"/>
    <col min="18" max="18" width="8.140625" style="0" customWidth="1"/>
    <col min="19" max="19" width="11.421875" style="0" customWidth="1"/>
    <col min="20" max="21" width="1.421875" style="0" customWidth="1"/>
    <col min="22" max="22" width="5.57421875" style="6" customWidth="1"/>
    <col min="23" max="23" width="0" style="0" hidden="1" customWidth="1"/>
    <col min="24" max="24" width="22.57421875" style="5" customWidth="1"/>
    <col min="25" max="25" width="2.8515625" style="0" customWidth="1"/>
    <col min="26" max="26" width="6.8515625" style="0" customWidth="1"/>
    <col min="27" max="27" width="2.8515625" style="0" customWidth="1"/>
    <col min="28" max="28" width="7.140625" style="0" customWidth="1"/>
    <col min="29" max="29" width="2.8515625" style="0" customWidth="1"/>
    <col min="30" max="30" width="6.421875" style="0" customWidth="1"/>
    <col min="31" max="31" width="2.8515625" style="0" customWidth="1"/>
    <col min="32" max="32" width="6.8515625" style="0" customWidth="1"/>
    <col min="33" max="33" width="2.8515625" style="0" customWidth="1"/>
    <col min="34" max="34" width="7.140625" style="0" customWidth="1"/>
    <col min="35" max="35" width="2.8515625" style="0" customWidth="1"/>
    <col min="36" max="36" width="6.421875" style="0" customWidth="1"/>
    <col min="37" max="37" width="2.8515625" style="0" customWidth="1"/>
    <col min="38" max="38" width="6.8515625" style="0" customWidth="1"/>
    <col min="39" max="16384" width="11.00390625" style="0" customWidth="1"/>
  </cols>
  <sheetData>
    <row r="1" spans="1:32" s="1" customFormat="1" ht="13.5">
      <c r="A1" s="7"/>
      <c r="B1" s="7"/>
      <c r="C1" s="8"/>
      <c r="D1" s="7"/>
      <c r="E1" s="7"/>
      <c r="F1" s="7"/>
      <c r="G1" s="9"/>
      <c r="H1" s="10"/>
      <c r="I1" s="7"/>
      <c r="J1" s="7"/>
      <c r="K1" s="7"/>
      <c r="L1" s="7"/>
      <c r="M1" s="7"/>
      <c r="N1" s="7"/>
      <c r="O1" s="7"/>
      <c r="P1" s="11"/>
      <c r="Q1" s="7"/>
      <c r="R1" s="7"/>
      <c r="S1" s="7"/>
      <c r="T1" s="7"/>
      <c r="U1" s="7"/>
      <c r="V1" s="12"/>
      <c r="W1" s="7" t="s">
        <v>0</v>
      </c>
      <c r="X1" s="11"/>
      <c r="Y1" s="13"/>
      <c r="Z1" s="13"/>
      <c r="AA1" s="13"/>
      <c r="AB1" s="13"/>
      <c r="AC1" s="13"/>
      <c r="AD1" s="13"/>
      <c r="AE1" s="13"/>
      <c r="AF1" s="13"/>
    </row>
    <row r="2" spans="1:42" s="27" customFormat="1" ht="14.25" customHeight="1">
      <c r="A2" s="14"/>
      <c r="B2" s="15" t="s">
        <v>1</v>
      </c>
      <c r="C2" s="16" t="s">
        <v>2</v>
      </c>
      <c r="D2" s="17" t="s">
        <v>0</v>
      </c>
      <c r="E2" s="13"/>
      <c r="F2" s="13"/>
      <c r="G2" s="18" t="s">
        <v>3</v>
      </c>
      <c r="H2" s="19" t="s">
        <v>4</v>
      </c>
      <c r="I2" s="19"/>
      <c r="J2" s="19"/>
      <c r="K2" s="19"/>
      <c r="L2" s="19"/>
      <c r="M2" s="13"/>
      <c r="N2" s="13"/>
      <c r="O2" s="20" t="s">
        <v>5</v>
      </c>
      <c r="P2" s="21">
        <v>1</v>
      </c>
      <c r="Q2" s="22">
        <f>VLOOKUP(P2,$V$2:$X$38,2)</f>
        <v>1</v>
      </c>
      <c r="R2" s="23" t="s">
        <v>6</v>
      </c>
      <c r="S2" s="23"/>
      <c r="T2" s="13"/>
      <c r="U2" s="13"/>
      <c r="V2" s="24">
        <v>0</v>
      </c>
      <c r="W2" s="25">
        <v>0</v>
      </c>
      <c r="X2" s="26" t="s">
        <v>7</v>
      </c>
      <c r="Y2" s="13"/>
      <c r="Z2" s="13"/>
      <c r="AA2" s="13"/>
      <c r="AB2" s="13"/>
      <c r="AC2" s="13"/>
      <c r="AD2" s="13"/>
      <c r="AE2" s="13"/>
      <c r="AF2" s="13"/>
      <c r="AG2" s="14"/>
      <c r="AH2" s="14"/>
      <c r="AI2" s="14"/>
      <c r="AJ2" s="14"/>
      <c r="AK2" s="14"/>
      <c r="AL2" s="14"/>
      <c r="AM2" s="14"/>
      <c r="AN2" s="14"/>
      <c r="AO2" s="14"/>
      <c r="AP2" s="14"/>
    </row>
    <row r="3" spans="2:42" ht="14.25">
      <c r="B3" s="28" t="s">
        <v>8</v>
      </c>
      <c r="C3" s="29" t="s">
        <v>9</v>
      </c>
      <c r="D3" s="30">
        <v>1</v>
      </c>
      <c r="E3" s="13"/>
      <c r="F3" s="13"/>
      <c r="G3" s="31" t="s">
        <v>10</v>
      </c>
      <c r="H3" s="32" t="s">
        <v>11</v>
      </c>
      <c r="I3" s="32"/>
      <c r="J3" s="32"/>
      <c r="K3" s="32"/>
      <c r="L3" s="32"/>
      <c r="M3" s="13"/>
      <c r="N3" s="13"/>
      <c r="O3" s="33" t="s">
        <v>12</v>
      </c>
      <c r="P3" s="34">
        <v>22</v>
      </c>
      <c r="Q3" s="35">
        <f>VLOOKUP(P3,$V$2:$X$38,2)</f>
        <v>1</v>
      </c>
      <c r="R3" s="23"/>
      <c r="S3" s="23"/>
      <c r="T3" s="13"/>
      <c r="U3" s="13"/>
      <c r="V3" s="36">
        <v>1</v>
      </c>
      <c r="W3" s="37">
        <v>1</v>
      </c>
      <c r="X3" s="28" t="s">
        <v>13</v>
      </c>
      <c r="Y3" s="13"/>
      <c r="Z3" s="13"/>
      <c r="AA3" s="13"/>
      <c r="AB3" s="13"/>
      <c r="AC3" s="13"/>
      <c r="AD3" s="13"/>
      <c r="AE3" s="13"/>
      <c r="AF3" s="13"/>
      <c r="AG3" s="1"/>
      <c r="AH3" s="1"/>
      <c r="AI3" s="1"/>
      <c r="AJ3" s="1"/>
      <c r="AK3" s="1"/>
      <c r="AL3" s="1"/>
      <c r="AM3" s="1"/>
      <c r="AN3" s="1"/>
      <c r="AO3" s="1"/>
      <c r="AP3" s="1"/>
    </row>
    <row r="4" spans="2:42" ht="14.25">
      <c r="B4" s="28" t="s">
        <v>14</v>
      </c>
      <c r="C4" s="29" t="s">
        <v>15</v>
      </c>
      <c r="D4" s="30">
        <v>5</v>
      </c>
      <c r="E4" s="13"/>
      <c r="F4" s="13"/>
      <c r="G4" s="31" t="s">
        <v>16</v>
      </c>
      <c r="H4" s="38" t="s">
        <v>17</v>
      </c>
      <c r="I4" s="39" t="s">
        <v>18</v>
      </c>
      <c r="J4" s="39"/>
      <c r="K4" s="39"/>
      <c r="L4" s="39"/>
      <c r="M4" s="40"/>
      <c r="N4" s="40"/>
      <c r="O4" s="33" t="s">
        <v>19</v>
      </c>
      <c r="P4" s="34">
        <v>18</v>
      </c>
      <c r="Q4" s="35">
        <f>VLOOKUP(P4,$V$2:$X$38,2)</f>
        <v>7</v>
      </c>
      <c r="R4" s="23"/>
      <c r="S4" s="23"/>
      <c r="T4" s="40"/>
      <c r="U4" s="40"/>
      <c r="V4" s="36">
        <v>2</v>
      </c>
      <c r="W4" s="37">
        <v>1</v>
      </c>
      <c r="X4" s="28" t="s">
        <v>20</v>
      </c>
      <c r="Y4" s="13"/>
      <c r="Z4" s="40"/>
      <c r="AA4" s="40"/>
      <c r="AB4" s="40"/>
      <c r="AC4" s="40"/>
      <c r="AD4" s="40"/>
      <c r="AE4" s="40"/>
      <c r="AF4" s="40"/>
      <c r="AG4" s="41"/>
      <c r="AH4" s="41"/>
      <c r="AI4" s="41"/>
      <c r="AJ4" s="41"/>
      <c r="AK4" s="41"/>
      <c r="AL4" s="41"/>
      <c r="AM4" s="1"/>
      <c r="AN4" s="1"/>
      <c r="AO4" s="1"/>
      <c r="AP4" s="1"/>
    </row>
    <row r="5" spans="2:42" ht="14.25">
      <c r="B5" s="28" t="s">
        <v>21</v>
      </c>
      <c r="C5" s="29" t="s">
        <v>22</v>
      </c>
      <c r="D5" s="30">
        <v>33</v>
      </c>
      <c r="E5" s="13"/>
      <c r="F5" s="13"/>
      <c r="G5" s="31" t="s">
        <v>23</v>
      </c>
      <c r="H5" s="42"/>
      <c r="I5" s="43" t="s">
        <v>24</v>
      </c>
      <c r="J5" s="43"/>
      <c r="K5" s="43"/>
      <c r="L5" s="43"/>
      <c r="M5" s="13"/>
      <c r="N5" s="40"/>
      <c r="O5" s="33" t="s">
        <v>25</v>
      </c>
      <c r="P5" s="34"/>
      <c r="Q5" s="35">
        <f>VLOOKUP(P5,$V$2:$X$38,2)</f>
        <v>0</v>
      </c>
      <c r="R5" s="23"/>
      <c r="S5" s="23"/>
      <c r="T5" s="40"/>
      <c r="U5" s="40"/>
      <c r="V5" s="36">
        <v>3</v>
      </c>
      <c r="W5" s="37">
        <v>1</v>
      </c>
      <c r="X5" s="28" t="s">
        <v>26</v>
      </c>
      <c r="Y5" s="13"/>
      <c r="Z5" s="40"/>
      <c r="AA5" s="40"/>
      <c r="AB5" s="13"/>
      <c r="AC5" s="13"/>
      <c r="AD5" s="40"/>
      <c r="AE5" s="40"/>
      <c r="AF5" s="40"/>
      <c r="AG5" s="41"/>
      <c r="AH5" s="1"/>
      <c r="AI5" s="1"/>
      <c r="AJ5" s="41"/>
      <c r="AK5" s="41"/>
      <c r="AL5" s="41"/>
      <c r="AM5" s="1"/>
      <c r="AN5" s="1"/>
      <c r="AO5" s="1"/>
      <c r="AP5" s="1"/>
    </row>
    <row r="6" spans="2:42" ht="14.25">
      <c r="B6" s="44" t="s">
        <v>27</v>
      </c>
      <c r="C6" s="29" t="s">
        <v>28</v>
      </c>
      <c r="D6" s="30">
        <v>5</v>
      </c>
      <c r="E6" s="13"/>
      <c r="F6" s="13"/>
      <c r="G6" s="45" t="s">
        <v>29</v>
      </c>
      <c r="H6" s="46">
        <v>8500</v>
      </c>
      <c r="I6" s="47"/>
      <c r="J6" s="47"/>
      <c r="K6" s="47"/>
      <c r="L6" s="47"/>
      <c r="M6" s="13"/>
      <c r="N6" s="13"/>
      <c r="O6" s="48" t="s">
        <v>30</v>
      </c>
      <c r="P6" s="49"/>
      <c r="Q6" s="50">
        <f>VLOOKUP(P6,$V$2:$X$38,2)</f>
        <v>0</v>
      </c>
      <c r="R6" s="23"/>
      <c r="S6" s="23"/>
      <c r="T6" s="13"/>
      <c r="U6" s="13"/>
      <c r="V6" s="36">
        <v>4</v>
      </c>
      <c r="W6" s="37">
        <v>2</v>
      </c>
      <c r="X6" s="28" t="s">
        <v>31</v>
      </c>
      <c r="Y6" s="13"/>
      <c r="Z6" s="13"/>
      <c r="AA6" s="13"/>
      <c r="AB6" s="13"/>
      <c r="AC6" s="13"/>
      <c r="AD6" s="13"/>
      <c r="AE6" s="13"/>
      <c r="AF6" s="13"/>
      <c r="AG6" s="1"/>
      <c r="AH6" s="1"/>
      <c r="AI6" s="1"/>
      <c r="AJ6" s="1"/>
      <c r="AK6" s="1"/>
      <c r="AL6" s="1"/>
      <c r="AM6" s="1"/>
      <c r="AN6" s="1"/>
      <c r="AO6" s="1"/>
      <c r="AP6" s="1"/>
    </row>
    <row r="7" spans="2:42" ht="13.5">
      <c r="B7" s="28" t="s">
        <v>32</v>
      </c>
      <c r="C7" s="29" t="s">
        <v>33</v>
      </c>
      <c r="D7" s="30">
        <v>25</v>
      </c>
      <c r="E7" s="13"/>
      <c r="F7" s="13"/>
      <c r="G7" s="51"/>
      <c r="H7" s="52"/>
      <c r="I7" s="13"/>
      <c r="J7" s="13"/>
      <c r="K7" s="13"/>
      <c r="L7" s="13"/>
      <c r="M7" s="13"/>
      <c r="N7" s="13"/>
      <c r="O7" s="13"/>
      <c r="P7" s="53"/>
      <c r="Q7" s="13"/>
      <c r="R7" s="13"/>
      <c r="S7" s="13"/>
      <c r="T7" s="13"/>
      <c r="U7" s="13"/>
      <c r="V7" s="36">
        <v>5</v>
      </c>
      <c r="W7" s="37">
        <v>3</v>
      </c>
      <c r="X7" s="28" t="s">
        <v>34</v>
      </c>
      <c r="Y7" s="13"/>
      <c r="Z7" s="13"/>
      <c r="AA7" s="13"/>
      <c r="AB7" s="13"/>
      <c r="AC7" s="13"/>
      <c r="AD7" s="13"/>
      <c r="AE7" s="13"/>
      <c r="AF7" s="13"/>
      <c r="AG7" s="1"/>
      <c r="AH7" s="1"/>
      <c r="AI7" s="1"/>
      <c r="AJ7" s="1"/>
      <c r="AK7" s="1"/>
      <c r="AL7" s="1"/>
      <c r="AM7" s="1"/>
      <c r="AN7" s="1"/>
      <c r="AO7" s="1"/>
      <c r="AP7" s="1"/>
    </row>
    <row r="8" spans="2:42" ht="14.25">
      <c r="B8" s="28" t="s">
        <v>35</v>
      </c>
      <c r="C8" s="29" t="s">
        <v>36</v>
      </c>
      <c r="D8" s="30">
        <v>5</v>
      </c>
      <c r="E8" s="13"/>
      <c r="F8" s="13"/>
      <c r="G8" s="54" t="s">
        <v>37</v>
      </c>
      <c r="H8" s="52"/>
      <c r="I8" s="13"/>
      <c r="J8" s="13"/>
      <c r="K8" s="13"/>
      <c r="L8" s="13"/>
      <c r="M8" s="13"/>
      <c r="N8" s="13"/>
      <c r="O8" s="55" t="s">
        <v>38</v>
      </c>
      <c r="P8" s="56"/>
      <c r="Q8" s="52"/>
      <c r="R8" s="13"/>
      <c r="S8" s="13"/>
      <c r="T8" s="13"/>
      <c r="U8" s="13"/>
      <c r="V8" s="36">
        <v>6</v>
      </c>
      <c r="W8" s="37">
        <v>1</v>
      </c>
      <c r="X8" s="28" t="s">
        <v>39</v>
      </c>
      <c r="Y8" s="13"/>
      <c r="Z8" s="13"/>
      <c r="AA8" s="13"/>
      <c r="AB8" s="13"/>
      <c r="AC8" s="13"/>
      <c r="AD8" s="13"/>
      <c r="AE8" s="13"/>
      <c r="AF8" s="13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2:42" ht="13.5">
      <c r="B9" s="28" t="s">
        <v>40</v>
      </c>
      <c r="C9" s="29" t="s">
        <v>41</v>
      </c>
      <c r="D9" s="30">
        <v>1</v>
      </c>
      <c r="E9" s="13"/>
      <c r="F9" s="13"/>
      <c r="G9" s="51"/>
      <c r="H9" s="57"/>
      <c r="I9" s="13"/>
      <c r="J9" s="13"/>
      <c r="K9" s="13"/>
      <c r="L9" s="13"/>
      <c r="M9" s="13"/>
      <c r="N9" s="13"/>
      <c r="O9" s="13"/>
      <c r="P9" s="53"/>
      <c r="Q9" s="52"/>
      <c r="R9" s="13"/>
      <c r="S9" s="13"/>
      <c r="T9" s="13"/>
      <c r="U9" s="13"/>
      <c r="V9" s="36">
        <v>7</v>
      </c>
      <c r="W9" s="37">
        <v>1</v>
      </c>
      <c r="X9" s="28" t="s">
        <v>42</v>
      </c>
      <c r="Y9" s="13"/>
      <c r="Z9" s="13"/>
      <c r="AA9" s="13"/>
      <c r="AB9" s="13"/>
      <c r="AC9" s="13"/>
      <c r="AD9" s="13"/>
      <c r="AE9" s="13"/>
      <c r="AF9" s="13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2:42" ht="14.25" customHeight="1">
      <c r="B10" s="28" t="s">
        <v>43</v>
      </c>
      <c r="C10" s="29" t="s">
        <v>44</v>
      </c>
      <c r="D10" s="30">
        <v>6</v>
      </c>
      <c r="E10" s="13"/>
      <c r="F10" s="13"/>
      <c r="G10" s="58" t="s">
        <v>45</v>
      </c>
      <c r="H10" s="59" t="s">
        <v>46</v>
      </c>
      <c r="I10" s="60" t="s">
        <v>47</v>
      </c>
      <c r="J10" s="61" t="s">
        <v>48</v>
      </c>
      <c r="K10" s="61" t="s">
        <v>49</v>
      </c>
      <c r="L10" s="62" t="s">
        <v>50</v>
      </c>
      <c r="M10" s="13"/>
      <c r="N10" s="13"/>
      <c r="O10" s="63" t="s">
        <v>51</v>
      </c>
      <c r="P10" s="64"/>
      <c r="Q10" s="64"/>
      <c r="R10" s="61" t="s">
        <v>52</v>
      </c>
      <c r="S10" s="62" t="s">
        <v>50</v>
      </c>
      <c r="T10" s="13"/>
      <c r="U10" s="13"/>
      <c r="V10" s="36">
        <v>8</v>
      </c>
      <c r="W10" s="37">
        <v>2</v>
      </c>
      <c r="X10" s="28" t="s">
        <v>53</v>
      </c>
      <c r="Y10" s="13"/>
      <c r="Z10" s="13"/>
      <c r="AA10" s="13"/>
      <c r="AB10" s="13"/>
      <c r="AC10" s="13"/>
      <c r="AD10" s="13"/>
      <c r="AE10" s="13"/>
      <c r="AF10" s="13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2:42" ht="13.5">
      <c r="B11" s="28" t="s">
        <v>54</v>
      </c>
      <c r="C11" s="29" t="s">
        <v>55</v>
      </c>
      <c r="D11" s="30">
        <v>30</v>
      </c>
      <c r="E11" s="13"/>
      <c r="F11" s="13"/>
      <c r="G11" s="58"/>
      <c r="H11" s="65"/>
      <c r="I11" s="66"/>
      <c r="J11" s="67"/>
      <c r="K11" s="14"/>
      <c r="L11" s="68"/>
      <c r="M11" s="13"/>
      <c r="N11" s="13"/>
      <c r="O11" s="69"/>
      <c r="P11" s="65"/>
      <c r="Q11" s="65"/>
      <c r="R11" s="14"/>
      <c r="S11" s="68"/>
      <c r="T11" s="13"/>
      <c r="U11" s="13"/>
      <c r="V11" s="36">
        <v>9</v>
      </c>
      <c r="W11" s="37">
        <v>3</v>
      </c>
      <c r="X11" s="28" t="s">
        <v>56</v>
      </c>
      <c r="Y11" s="13"/>
      <c r="Z11" s="13"/>
      <c r="AA11" s="13"/>
      <c r="AB11" s="13"/>
      <c r="AC11" s="13"/>
      <c r="AD11" s="13"/>
      <c r="AE11" s="13"/>
      <c r="AF11" s="13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2:42" ht="13.5">
      <c r="B12" s="28" t="s">
        <v>57</v>
      </c>
      <c r="C12" s="29" t="s">
        <v>58</v>
      </c>
      <c r="D12" s="30">
        <v>110</v>
      </c>
      <c r="E12" s="13"/>
      <c r="F12" s="13"/>
      <c r="G12" s="58"/>
      <c r="H12" s="70" t="s">
        <v>59</v>
      </c>
      <c r="I12" s="71" t="s">
        <v>60</v>
      </c>
      <c r="J12" s="72">
        <f>VLOOKUP(I12,$C$3:$D$38,2)</f>
        <v>100</v>
      </c>
      <c r="K12" s="73">
        <v>8</v>
      </c>
      <c r="L12" s="74">
        <f>K12*J12</f>
        <v>800</v>
      </c>
      <c r="M12" s="13"/>
      <c r="N12" s="13"/>
      <c r="O12" s="75" t="s">
        <v>61</v>
      </c>
      <c r="P12" s="76"/>
      <c r="Q12" s="77"/>
      <c r="R12" s="42">
        <v>3</v>
      </c>
      <c r="S12" s="78">
        <f>R12*IF(H4="200MJ",25,IF(H4="1GJ",77,IF(H4="2GJ",222,0)))</f>
        <v>666</v>
      </c>
      <c r="T12" s="13"/>
      <c r="U12" s="13"/>
      <c r="V12" s="36">
        <v>10</v>
      </c>
      <c r="W12" s="37">
        <v>1</v>
      </c>
      <c r="X12" s="28" t="s">
        <v>62</v>
      </c>
      <c r="Y12" s="13"/>
      <c r="Z12" s="13"/>
      <c r="AA12" s="13"/>
      <c r="AB12" s="13"/>
      <c r="AC12" s="13"/>
      <c r="AD12" s="13"/>
      <c r="AE12" s="13"/>
      <c r="AF12" s="13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2:42" ht="13.5">
      <c r="B13" s="28" t="s">
        <v>63</v>
      </c>
      <c r="C13" s="29" t="s">
        <v>64</v>
      </c>
      <c r="D13" s="30">
        <v>55</v>
      </c>
      <c r="E13" s="13"/>
      <c r="F13" s="13"/>
      <c r="G13" s="58"/>
      <c r="H13" s="70" t="s">
        <v>65</v>
      </c>
      <c r="I13" s="71" t="s">
        <v>60</v>
      </c>
      <c r="J13" s="72">
        <f>VLOOKUP(I13,$C$3:$D$38,2)</f>
        <v>100</v>
      </c>
      <c r="K13" s="73">
        <v>8</v>
      </c>
      <c r="L13" s="74">
        <f>K13*J13</f>
        <v>800</v>
      </c>
      <c r="M13" s="13"/>
      <c r="N13" s="13"/>
      <c r="O13" s="79" t="s">
        <v>66</v>
      </c>
      <c r="P13" s="77"/>
      <c r="Q13" s="77"/>
      <c r="R13" s="42">
        <v>1000</v>
      </c>
      <c r="S13" s="78">
        <f>R13*1</f>
        <v>1000</v>
      </c>
      <c r="T13" s="13"/>
      <c r="U13" s="13"/>
      <c r="V13" s="36">
        <v>11</v>
      </c>
      <c r="W13" s="37">
        <v>6</v>
      </c>
      <c r="X13" s="28" t="s">
        <v>67</v>
      </c>
      <c r="Y13" s="13"/>
      <c r="Z13" s="13"/>
      <c r="AA13" s="13"/>
      <c r="AB13" s="13"/>
      <c r="AC13" s="13"/>
      <c r="AD13" s="13"/>
      <c r="AE13" s="13"/>
      <c r="AF13" s="13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2:42" ht="13.5">
      <c r="B14" s="28" t="s">
        <v>68</v>
      </c>
      <c r="C14" s="29" t="s">
        <v>69</v>
      </c>
      <c r="D14" s="30">
        <v>25</v>
      </c>
      <c r="E14" s="13"/>
      <c r="F14" s="13"/>
      <c r="G14" s="58"/>
      <c r="H14" s="70" t="s">
        <v>70</v>
      </c>
      <c r="I14" s="71" t="s">
        <v>60</v>
      </c>
      <c r="J14" s="72">
        <f>VLOOKUP(I14,$C$3:$D$38,2)</f>
        <v>100</v>
      </c>
      <c r="K14" s="73">
        <v>8</v>
      </c>
      <c r="L14" s="74">
        <f>K14*J14</f>
        <v>800</v>
      </c>
      <c r="M14" s="13"/>
      <c r="N14" s="13"/>
      <c r="O14" s="79" t="s">
        <v>71</v>
      </c>
      <c r="P14" s="77"/>
      <c r="Q14" s="77"/>
      <c r="R14" s="42"/>
      <c r="S14" s="78">
        <f>R14*2</f>
        <v>0</v>
      </c>
      <c r="T14" s="13"/>
      <c r="U14" s="13"/>
      <c r="V14" s="36">
        <v>12</v>
      </c>
      <c r="W14" s="37">
        <v>5</v>
      </c>
      <c r="X14" s="28" t="s">
        <v>72</v>
      </c>
      <c r="Y14" s="13"/>
      <c r="Z14" s="13"/>
      <c r="AA14" s="13"/>
      <c r="AB14" s="13"/>
      <c r="AC14" s="13"/>
      <c r="AD14" s="13"/>
      <c r="AE14" s="13"/>
      <c r="AF14" s="13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2:42" ht="13.5">
      <c r="B15" s="28" t="s">
        <v>73</v>
      </c>
      <c r="C15" s="29" t="s">
        <v>74</v>
      </c>
      <c r="D15" s="30">
        <v>10</v>
      </c>
      <c r="E15" s="13"/>
      <c r="F15" s="13"/>
      <c r="G15" s="58"/>
      <c r="H15" s="70" t="s">
        <v>75</v>
      </c>
      <c r="I15" s="71" t="s">
        <v>22</v>
      </c>
      <c r="J15" s="72">
        <f>VLOOKUP(I15,$C$3:$D$38,2)</f>
        <v>33</v>
      </c>
      <c r="K15" s="73">
        <v>8</v>
      </c>
      <c r="L15" s="74">
        <f>K15*J15</f>
        <v>264</v>
      </c>
      <c r="M15" s="13"/>
      <c r="N15" s="13"/>
      <c r="O15" s="79" t="s">
        <v>76</v>
      </c>
      <c r="P15" s="77"/>
      <c r="Q15" s="77"/>
      <c r="R15" s="42"/>
      <c r="S15" s="78">
        <f>R15*4</f>
        <v>0</v>
      </c>
      <c r="T15" s="13"/>
      <c r="U15" s="13"/>
      <c r="V15" s="36">
        <v>13</v>
      </c>
      <c r="W15" s="37">
        <v>3</v>
      </c>
      <c r="X15" s="28" t="s">
        <v>77</v>
      </c>
      <c r="Y15" s="13"/>
      <c r="Z15" s="13"/>
      <c r="AA15" s="13"/>
      <c r="AB15" s="13"/>
      <c r="AC15" s="13"/>
      <c r="AD15" s="13"/>
      <c r="AE15" s="13"/>
      <c r="AF15" s="13"/>
      <c r="AG15" s="1"/>
      <c r="AH15" s="1"/>
      <c r="AI15" s="1"/>
      <c r="AJ15" s="1"/>
      <c r="AK15" s="1"/>
      <c r="AL15" s="1"/>
      <c r="AM15" s="1"/>
      <c r="AN15" s="1"/>
      <c r="AO15" s="1"/>
      <c r="AP15" s="1"/>
    </row>
    <row r="16" spans="2:42" ht="13.5">
      <c r="B16" s="28" t="s">
        <v>78</v>
      </c>
      <c r="C16" s="29" t="s">
        <v>79</v>
      </c>
      <c r="D16" s="30">
        <v>150</v>
      </c>
      <c r="E16" s="13"/>
      <c r="F16" s="13"/>
      <c r="G16" s="58"/>
      <c r="H16" s="70" t="s">
        <v>80</v>
      </c>
      <c r="I16" s="71" t="s">
        <v>55</v>
      </c>
      <c r="J16" s="72">
        <f>VLOOKUP(I16,$C$3:$D$38,2)</f>
        <v>30</v>
      </c>
      <c r="K16" s="73">
        <v>4</v>
      </c>
      <c r="L16" s="74">
        <f>K16*J16</f>
        <v>120</v>
      </c>
      <c r="M16" s="13"/>
      <c r="N16" s="13"/>
      <c r="O16" s="79" t="s">
        <v>81</v>
      </c>
      <c r="P16" s="77"/>
      <c r="Q16" s="80"/>
      <c r="R16" s="42"/>
      <c r="S16" s="78">
        <f>R16*3</f>
        <v>0</v>
      </c>
      <c r="T16" s="13"/>
      <c r="U16" s="13"/>
      <c r="V16" s="36">
        <v>15</v>
      </c>
      <c r="W16" s="37">
        <v>3</v>
      </c>
      <c r="X16" s="28" t="s">
        <v>82</v>
      </c>
      <c r="Y16" s="13"/>
      <c r="Z16" s="13"/>
      <c r="AA16" s="13"/>
      <c r="AB16" s="13"/>
      <c r="AC16" s="13"/>
      <c r="AD16" s="13"/>
      <c r="AE16" s="13"/>
      <c r="AF16" s="13"/>
      <c r="AG16" s="1"/>
      <c r="AH16" s="1"/>
      <c r="AI16" s="1"/>
      <c r="AJ16" s="1"/>
      <c r="AK16" s="1"/>
      <c r="AL16" s="1"/>
      <c r="AM16" s="1"/>
      <c r="AN16" s="1"/>
      <c r="AO16" s="1"/>
      <c r="AP16" s="1"/>
    </row>
    <row r="17" spans="2:42" ht="13.5">
      <c r="B17" s="28" t="s">
        <v>83</v>
      </c>
      <c r="C17" s="29" t="s">
        <v>84</v>
      </c>
      <c r="D17" s="30">
        <v>28</v>
      </c>
      <c r="E17" s="13"/>
      <c r="F17" s="13"/>
      <c r="G17" s="58"/>
      <c r="H17" s="70" t="s">
        <v>85</v>
      </c>
      <c r="I17" s="71" t="s">
        <v>55</v>
      </c>
      <c r="J17" s="72">
        <f>VLOOKUP(I17,$C$3:$D$38,2)</f>
        <v>30</v>
      </c>
      <c r="K17" s="73">
        <v>4</v>
      </c>
      <c r="L17" s="74">
        <f>K17*J17</f>
        <v>120</v>
      </c>
      <c r="M17" s="13"/>
      <c r="N17" s="13"/>
      <c r="O17" s="79" t="s">
        <v>86</v>
      </c>
      <c r="P17" s="76"/>
      <c r="Q17" s="80"/>
      <c r="R17" s="42"/>
      <c r="S17" s="78">
        <f>R17*4</f>
        <v>0</v>
      </c>
      <c r="T17" s="13"/>
      <c r="U17" s="13"/>
      <c r="V17" s="36">
        <v>16</v>
      </c>
      <c r="W17" s="37">
        <v>8</v>
      </c>
      <c r="X17" s="28" t="s">
        <v>87</v>
      </c>
      <c r="Y17" s="13"/>
      <c r="Z17" s="13"/>
      <c r="AA17" s="13"/>
      <c r="AB17" s="13"/>
      <c r="AC17" s="13"/>
      <c r="AD17" s="13"/>
      <c r="AE17" s="13"/>
      <c r="AF17" s="13"/>
      <c r="AG17" s="1"/>
      <c r="AH17" s="1"/>
      <c r="AI17" s="1"/>
      <c r="AJ17" s="1"/>
      <c r="AK17" s="1"/>
      <c r="AL17" s="1"/>
      <c r="AM17" s="1"/>
      <c r="AN17" s="1"/>
      <c r="AO17" s="1"/>
      <c r="AP17" s="1"/>
    </row>
    <row r="18" spans="2:42" ht="13.5">
      <c r="B18" s="28" t="s">
        <v>88</v>
      </c>
      <c r="C18" s="29" t="s">
        <v>89</v>
      </c>
      <c r="D18" s="30">
        <v>22</v>
      </c>
      <c r="E18" s="13"/>
      <c r="F18" s="13"/>
      <c r="G18" s="58"/>
      <c r="H18" s="81" t="s">
        <v>90</v>
      </c>
      <c r="I18" s="81"/>
      <c r="J18" s="81"/>
      <c r="K18" s="81"/>
      <c r="L18" s="82">
        <f>SUM(L12:L17)</f>
        <v>2904</v>
      </c>
      <c r="M18" s="13"/>
      <c r="N18" s="13"/>
      <c r="O18" s="75" t="s">
        <v>91</v>
      </c>
      <c r="P18" s="76"/>
      <c r="Q18" s="80"/>
      <c r="R18" s="42"/>
      <c r="S18" s="78">
        <f>R18*IF(H5="PK",1,IF(H5="MAM",4,IF(H5="GG",25,IF(H5="EPK",1,0))))</f>
        <v>0</v>
      </c>
      <c r="T18" s="13"/>
      <c r="U18" s="13"/>
      <c r="V18" s="36">
        <v>17</v>
      </c>
      <c r="W18" s="37">
        <v>3</v>
      </c>
      <c r="X18" s="28" t="s">
        <v>92</v>
      </c>
      <c r="Y18" s="13"/>
      <c r="Z18" s="13"/>
      <c r="AA18" s="13"/>
      <c r="AB18" s="13"/>
      <c r="AC18" s="13"/>
      <c r="AD18" s="13"/>
      <c r="AE18" s="13"/>
      <c r="AF18" s="13"/>
      <c r="AG18" s="1"/>
      <c r="AH18" s="1"/>
      <c r="AI18" s="1"/>
      <c r="AJ18" s="1"/>
      <c r="AK18" s="1"/>
      <c r="AL18" s="1"/>
      <c r="AM18" s="1"/>
      <c r="AN18" s="1"/>
      <c r="AO18" s="1"/>
      <c r="AP18" s="1"/>
    </row>
    <row r="19" spans="2:42" ht="13.5">
      <c r="B19" s="28" t="s">
        <v>93</v>
      </c>
      <c r="C19" s="29" t="s">
        <v>94</v>
      </c>
      <c r="D19" s="30">
        <v>1</v>
      </c>
      <c r="E19" s="13"/>
      <c r="F19" s="13"/>
      <c r="H19" s="83" t="s">
        <v>95</v>
      </c>
      <c r="I19" s="83"/>
      <c r="J19" s="83"/>
      <c r="K19" s="83"/>
      <c r="L19" s="83"/>
      <c r="M19" s="13"/>
      <c r="N19" s="13"/>
      <c r="O19" s="79" t="s">
        <v>96</v>
      </c>
      <c r="P19" s="76"/>
      <c r="Q19" s="80"/>
      <c r="R19" s="42">
        <v>100</v>
      </c>
      <c r="S19" s="78">
        <f>R19*Q2</f>
        <v>100</v>
      </c>
      <c r="T19" s="13"/>
      <c r="U19" s="13"/>
      <c r="V19" s="36">
        <v>18</v>
      </c>
      <c r="W19" s="37">
        <v>7</v>
      </c>
      <c r="X19" s="28" t="s">
        <v>97</v>
      </c>
      <c r="Y19" s="13"/>
      <c r="Z19" s="13"/>
      <c r="AA19" s="13"/>
      <c r="AB19" s="13"/>
      <c r="AC19" s="13"/>
      <c r="AD19" s="13"/>
      <c r="AE19" s="13"/>
      <c r="AF19" s="13"/>
      <c r="AG19" s="1"/>
      <c r="AH19" s="1"/>
      <c r="AI19" s="1"/>
      <c r="AJ19" s="1"/>
      <c r="AK19" s="1"/>
      <c r="AL19" s="1"/>
      <c r="AM19" s="1"/>
      <c r="AN19" s="1"/>
      <c r="AO19" s="1"/>
      <c r="AP19" s="1"/>
    </row>
    <row r="20" spans="2:42" ht="14.25" customHeight="1">
      <c r="B20" s="28" t="s">
        <v>98</v>
      </c>
      <c r="C20" s="29" t="s">
        <v>99</v>
      </c>
      <c r="D20" s="30">
        <v>21</v>
      </c>
      <c r="E20" s="13"/>
      <c r="F20" s="13"/>
      <c r="G20" s="58" t="s">
        <v>100</v>
      </c>
      <c r="H20" s="59" t="s">
        <v>46</v>
      </c>
      <c r="I20" s="60" t="s">
        <v>47</v>
      </c>
      <c r="J20" s="61" t="s">
        <v>48</v>
      </c>
      <c r="K20" s="61" t="s">
        <v>49</v>
      </c>
      <c r="L20" s="62" t="s">
        <v>50</v>
      </c>
      <c r="M20" s="13"/>
      <c r="N20" s="13"/>
      <c r="O20" s="79" t="s">
        <v>101</v>
      </c>
      <c r="P20" s="76"/>
      <c r="Q20" s="80"/>
      <c r="R20" s="42">
        <v>12</v>
      </c>
      <c r="S20" s="78">
        <f>R20*Q3</f>
        <v>12</v>
      </c>
      <c r="T20" s="13"/>
      <c r="U20" s="13"/>
      <c r="V20" s="36">
        <v>19</v>
      </c>
      <c r="W20" s="37">
        <v>3</v>
      </c>
      <c r="X20" s="28" t="s">
        <v>102</v>
      </c>
      <c r="Y20" s="13"/>
      <c r="Z20" s="13"/>
      <c r="AA20" s="13"/>
      <c r="AB20" s="13"/>
      <c r="AC20" s="13"/>
      <c r="AD20" s="13"/>
      <c r="AE20" s="13"/>
      <c r="AF20" s="13"/>
      <c r="AG20" s="1"/>
      <c r="AH20" s="1"/>
      <c r="AI20" s="1"/>
      <c r="AJ20" s="1"/>
      <c r="AK20" s="1"/>
      <c r="AL20" s="1"/>
      <c r="AM20" s="1"/>
      <c r="AN20" s="1"/>
      <c r="AO20" s="1"/>
      <c r="AP20" s="1"/>
    </row>
    <row r="21" spans="2:42" ht="13.5">
      <c r="B21" s="28" t="s">
        <v>103</v>
      </c>
      <c r="C21" s="29" t="s">
        <v>104</v>
      </c>
      <c r="D21" s="30">
        <v>3</v>
      </c>
      <c r="E21" s="13"/>
      <c r="F21" s="13"/>
      <c r="G21" s="58"/>
      <c r="H21" s="84"/>
      <c r="I21" s="14"/>
      <c r="J21" s="14"/>
      <c r="K21" s="14"/>
      <c r="L21" s="68"/>
      <c r="M21" s="13"/>
      <c r="N21" s="13"/>
      <c r="O21" s="79" t="s">
        <v>105</v>
      </c>
      <c r="P21" s="76"/>
      <c r="Q21" s="80"/>
      <c r="R21" s="85"/>
      <c r="S21" s="78">
        <f>R21*Q4</f>
        <v>0</v>
      </c>
      <c r="T21" s="13"/>
      <c r="U21" s="13"/>
      <c r="V21" s="36">
        <v>20</v>
      </c>
      <c r="W21" s="37">
        <v>3</v>
      </c>
      <c r="X21" s="28" t="s">
        <v>106</v>
      </c>
      <c r="Y21" s="13"/>
      <c r="Z21" s="13"/>
      <c r="AA21" s="13"/>
      <c r="AB21" s="13"/>
      <c r="AC21" s="13"/>
      <c r="AD21" s="13"/>
      <c r="AE21" s="13"/>
      <c r="AF21" s="13"/>
      <c r="AG21" s="1"/>
      <c r="AH21" s="1"/>
      <c r="AI21" s="1"/>
      <c r="AJ21" s="1"/>
      <c r="AK21" s="1"/>
      <c r="AL21" s="1"/>
      <c r="AM21" s="1"/>
      <c r="AN21" s="1"/>
      <c r="AO21" s="1"/>
      <c r="AP21" s="1"/>
    </row>
    <row r="22" spans="2:42" ht="13.5">
      <c r="B22" s="28" t="s">
        <v>107</v>
      </c>
      <c r="C22" s="29" t="s">
        <v>108</v>
      </c>
      <c r="D22" s="30">
        <v>120</v>
      </c>
      <c r="E22" s="13"/>
      <c r="F22" s="13"/>
      <c r="G22" s="58"/>
      <c r="H22" s="70" t="s">
        <v>59</v>
      </c>
      <c r="I22" s="71" t="s">
        <v>64</v>
      </c>
      <c r="J22" s="72">
        <f>VLOOKUP(I22,$C$3:$D$38,2)</f>
        <v>55</v>
      </c>
      <c r="K22" s="86">
        <v>8</v>
      </c>
      <c r="L22" s="74">
        <f>K22*J22</f>
        <v>440</v>
      </c>
      <c r="M22" s="13"/>
      <c r="N22" s="13"/>
      <c r="O22" s="79" t="s">
        <v>109</v>
      </c>
      <c r="P22" s="76"/>
      <c r="Q22" s="80"/>
      <c r="R22" s="85"/>
      <c r="S22" s="78">
        <f>R22*Q5</f>
        <v>0</v>
      </c>
      <c r="T22" s="13"/>
      <c r="U22" s="13"/>
      <c r="V22" s="36">
        <v>21</v>
      </c>
      <c r="W22" s="37">
        <v>1</v>
      </c>
      <c r="X22" s="28" t="s">
        <v>110</v>
      </c>
      <c r="Y22" s="13"/>
      <c r="Z22" s="13"/>
      <c r="AA22" s="13"/>
      <c r="AB22" s="13"/>
      <c r="AC22" s="13"/>
      <c r="AD22" s="13"/>
      <c r="AE22" s="13"/>
      <c r="AF22" s="13"/>
      <c r="AG22" s="1"/>
      <c r="AH22" s="1"/>
      <c r="AI22" s="1"/>
      <c r="AJ22" s="1"/>
      <c r="AK22" s="1"/>
      <c r="AL22" s="1"/>
      <c r="AM22" s="1"/>
      <c r="AN22" s="1"/>
      <c r="AO22" s="1"/>
      <c r="AP22" s="1"/>
    </row>
    <row r="23" spans="2:42" ht="13.5">
      <c r="B23" s="28" t="s">
        <v>111</v>
      </c>
      <c r="C23" s="29" t="s">
        <v>60</v>
      </c>
      <c r="D23" s="30">
        <v>100</v>
      </c>
      <c r="E23" s="13"/>
      <c r="F23" s="13"/>
      <c r="G23" s="58"/>
      <c r="H23" s="70" t="s">
        <v>65</v>
      </c>
      <c r="I23" s="71" t="s">
        <v>112</v>
      </c>
      <c r="J23" s="72">
        <f>VLOOKUP(I23,$C$3:$D$38,2)</f>
        <v>0</v>
      </c>
      <c r="K23" s="86">
        <v>0</v>
      </c>
      <c r="L23" s="74">
        <f>K23*J23</f>
        <v>0</v>
      </c>
      <c r="M23" s="13"/>
      <c r="N23" s="13"/>
      <c r="O23" s="79" t="s">
        <v>113</v>
      </c>
      <c r="P23" s="87"/>
      <c r="Q23" s="80"/>
      <c r="R23" s="85"/>
      <c r="S23" s="78">
        <f>R23*Q6</f>
        <v>0</v>
      </c>
      <c r="T23" s="13"/>
      <c r="U23" s="13"/>
      <c r="V23" s="36">
        <v>22</v>
      </c>
      <c r="W23" s="37">
        <v>1</v>
      </c>
      <c r="X23" s="28" t="s">
        <v>114</v>
      </c>
      <c r="Y23" s="13"/>
      <c r="Z23" s="13"/>
      <c r="AA23" s="13"/>
      <c r="AB23" s="13"/>
      <c r="AC23" s="13"/>
      <c r="AD23" s="13"/>
      <c r="AE23" s="13"/>
      <c r="AF23" s="13"/>
      <c r="AG23" s="1"/>
      <c r="AH23" s="1"/>
      <c r="AI23" s="1"/>
      <c r="AJ23" s="1"/>
      <c r="AK23" s="1"/>
      <c r="AL23" s="1"/>
      <c r="AM23" s="1"/>
      <c r="AN23" s="1"/>
      <c r="AO23" s="1"/>
      <c r="AP23" s="1"/>
    </row>
    <row r="24" spans="2:42" ht="13.5">
      <c r="B24" s="28" t="s">
        <v>115</v>
      </c>
      <c r="C24" s="29" t="s">
        <v>116</v>
      </c>
      <c r="D24" s="30">
        <v>1</v>
      </c>
      <c r="E24" s="13"/>
      <c r="F24" s="13"/>
      <c r="G24" s="58"/>
      <c r="H24" s="70" t="s">
        <v>70</v>
      </c>
      <c r="I24" s="71" t="s">
        <v>112</v>
      </c>
      <c r="J24" s="72">
        <f>VLOOKUP(I24,$C$3:$D$38,2)</f>
        <v>0</v>
      </c>
      <c r="K24" s="86">
        <v>0</v>
      </c>
      <c r="L24" s="74">
        <f>K24*J24</f>
        <v>0</v>
      </c>
      <c r="M24" s="13"/>
      <c r="N24" s="13"/>
      <c r="O24" s="88" t="s">
        <v>117</v>
      </c>
      <c r="P24" s="89"/>
      <c r="Q24" s="89"/>
      <c r="R24" s="90"/>
      <c r="S24" s="91">
        <f>R24*6</f>
        <v>0</v>
      </c>
      <c r="T24" s="13"/>
      <c r="U24" s="13"/>
      <c r="V24" s="36">
        <v>23</v>
      </c>
      <c r="W24" s="37">
        <v>1</v>
      </c>
      <c r="X24" s="28" t="s">
        <v>118</v>
      </c>
      <c r="Y24" s="13"/>
      <c r="Z24" s="13"/>
      <c r="AA24" s="13"/>
      <c r="AB24" s="13"/>
      <c r="AC24" s="13"/>
      <c r="AD24" s="13"/>
      <c r="AE24" s="13"/>
      <c r="AF24" s="13"/>
      <c r="AG24" s="1"/>
      <c r="AH24" s="1"/>
      <c r="AI24" s="1"/>
      <c r="AJ24" s="1"/>
      <c r="AK24" s="1"/>
      <c r="AL24" s="1"/>
      <c r="AM24" s="1"/>
      <c r="AN24" s="1"/>
      <c r="AO24" s="1"/>
      <c r="AP24" s="1"/>
    </row>
    <row r="25" spans="2:42" ht="13.5">
      <c r="B25" s="28" t="s">
        <v>119</v>
      </c>
      <c r="C25" s="29" t="s">
        <v>120</v>
      </c>
      <c r="D25" s="30">
        <v>32</v>
      </c>
      <c r="E25" s="13"/>
      <c r="F25" s="13"/>
      <c r="G25" s="58"/>
      <c r="H25" s="70" t="s">
        <v>75</v>
      </c>
      <c r="I25" s="71" t="s">
        <v>112</v>
      </c>
      <c r="J25" s="72">
        <f>VLOOKUP(I25,$C$3:$D$38,2)</f>
        <v>0</v>
      </c>
      <c r="K25" s="86">
        <v>0</v>
      </c>
      <c r="L25" s="74">
        <f>K25*J25</f>
        <v>0</v>
      </c>
      <c r="M25" s="13"/>
      <c r="N25" s="13"/>
      <c r="O25" s="92"/>
      <c r="P25" s="53"/>
      <c r="Q25" s="13"/>
      <c r="R25" s="13"/>
      <c r="S25" s="92"/>
      <c r="T25" s="13"/>
      <c r="U25" s="13"/>
      <c r="V25" s="36">
        <v>24</v>
      </c>
      <c r="W25" s="37">
        <v>1</v>
      </c>
      <c r="X25" s="28" t="s">
        <v>121</v>
      </c>
      <c r="Y25" s="13"/>
      <c r="Z25" s="13"/>
      <c r="AA25" s="13"/>
      <c r="AB25" s="13"/>
      <c r="AC25" s="13"/>
      <c r="AD25" s="13"/>
      <c r="AE25" s="13"/>
      <c r="AF25" s="13"/>
      <c r="AG25" s="1"/>
      <c r="AH25" s="1"/>
      <c r="AI25" s="1"/>
      <c r="AJ25" s="1"/>
      <c r="AK25" s="1"/>
      <c r="AL25" s="1"/>
      <c r="AM25" s="1"/>
      <c r="AN25" s="1"/>
      <c r="AO25" s="1"/>
      <c r="AP25" s="1"/>
    </row>
    <row r="26" spans="2:42" ht="13.5">
      <c r="B26" s="28" t="s">
        <v>122</v>
      </c>
      <c r="C26" s="29" t="s">
        <v>123</v>
      </c>
      <c r="D26" s="30">
        <v>21</v>
      </c>
      <c r="E26" s="13"/>
      <c r="F26" s="13"/>
      <c r="G26" s="58"/>
      <c r="H26" s="70" t="s">
        <v>80</v>
      </c>
      <c r="I26" s="71" t="s">
        <v>112</v>
      </c>
      <c r="J26" s="72">
        <f>VLOOKUP(I26,$C$3:$D$38,2)</f>
        <v>0</v>
      </c>
      <c r="K26" s="86">
        <v>0</v>
      </c>
      <c r="L26" s="74">
        <f>K26*J26</f>
        <v>0</v>
      </c>
      <c r="M26" s="13"/>
      <c r="N26" s="13"/>
      <c r="O26" s="55" t="s">
        <v>124</v>
      </c>
      <c r="P26" s="53"/>
      <c r="Q26" s="13"/>
      <c r="R26" s="13"/>
      <c r="S26" s="13"/>
      <c r="T26" s="13"/>
      <c r="U26" s="13"/>
      <c r="V26" s="36">
        <v>25</v>
      </c>
      <c r="W26" s="37">
        <v>1</v>
      </c>
      <c r="X26" s="28" t="s">
        <v>125</v>
      </c>
      <c r="Y26" s="13"/>
      <c r="Z26" s="13"/>
      <c r="AA26" s="13"/>
      <c r="AB26" s="13"/>
      <c r="AC26" s="13"/>
      <c r="AD26" s="13"/>
      <c r="AE26" s="13"/>
      <c r="AF26" s="13"/>
      <c r="AG26" s="1"/>
      <c r="AH26" s="1"/>
      <c r="AI26" s="1"/>
      <c r="AJ26" s="1"/>
      <c r="AK26" s="1"/>
      <c r="AL26" s="1"/>
      <c r="AM26" s="1"/>
      <c r="AN26" s="1"/>
      <c r="AO26" s="1"/>
      <c r="AP26" s="1"/>
    </row>
    <row r="27" spans="2:42" ht="13.5">
      <c r="B27" s="28" t="s">
        <v>126</v>
      </c>
      <c r="C27" s="29" t="s">
        <v>127</v>
      </c>
      <c r="D27" s="30">
        <v>4</v>
      </c>
      <c r="E27" s="13"/>
      <c r="F27" s="13"/>
      <c r="G27" s="58"/>
      <c r="H27" s="70" t="s">
        <v>85</v>
      </c>
      <c r="I27" s="71" t="s">
        <v>112</v>
      </c>
      <c r="J27" s="72">
        <f>VLOOKUP(I27,$C$3:$D$38,2)</f>
        <v>0</v>
      </c>
      <c r="K27" s="86">
        <v>0</v>
      </c>
      <c r="L27" s="74">
        <f>K27*J27</f>
        <v>0</v>
      </c>
      <c r="M27" s="13"/>
      <c r="N27" s="13"/>
      <c r="O27" s="13"/>
      <c r="P27" s="53"/>
      <c r="Q27" s="13"/>
      <c r="R27" s="13"/>
      <c r="S27" s="13"/>
      <c r="T27" s="13"/>
      <c r="U27" s="13"/>
      <c r="V27" s="36">
        <v>26</v>
      </c>
      <c r="W27" s="37">
        <v>1</v>
      </c>
      <c r="X27" s="28" t="s">
        <v>128</v>
      </c>
      <c r="Y27" s="13"/>
      <c r="Z27" s="13"/>
      <c r="AA27" s="13"/>
      <c r="AB27" s="13"/>
      <c r="AC27" s="13"/>
      <c r="AD27" s="13"/>
      <c r="AE27" s="13"/>
      <c r="AF27" s="13"/>
      <c r="AG27" s="1"/>
      <c r="AH27" s="1"/>
      <c r="AI27" s="1"/>
      <c r="AJ27" s="1"/>
      <c r="AK27" s="1"/>
      <c r="AL27" s="1"/>
      <c r="AM27" s="1"/>
      <c r="AN27" s="1"/>
      <c r="AO27" s="1"/>
      <c r="AP27" s="1"/>
    </row>
    <row r="28" spans="2:42" ht="13.5">
      <c r="B28" s="28" t="s">
        <v>129</v>
      </c>
      <c r="C28" s="29" t="s">
        <v>130</v>
      </c>
      <c r="D28" s="30">
        <v>8</v>
      </c>
      <c r="E28" s="13"/>
      <c r="F28" s="13"/>
      <c r="G28" s="58"/>
      <c r="H28" s="93" t="s">
        <v>90</v>
      </c>
      <c r="I28" s="93"/>
      <c r="J28" s="94"/>
      <c r="K28" s="94"/>
      <c r="L28" s="95">
        <f>SUM(L22:L27)</f>
        <v>440</v>
      </c>
      <c r="M28" s="13"/>
      <c r="N28" s="13"/>
      <c r="O28" s="96" t="s">
        <v>131</v>
      </c>
      <c r="P28" s="96"/>
      <c r="Q28" s="96"/>
      <c r="R28" s="96"/>
      <c r="S28" s="97">
        <f>L18+L28+L38</f>
        <v>3344</v>
      </c>
      <c r="T28" s="13"/>
      <c r="U28" s="13"/>
      <c r="V28" s="36">
        <v>27</v>
      </c>
      <c r="W28" s="37">
        <v>1</v>
      </c>
      <c r="X28" s="28" t="s">
        <v>132</v>
      </c>
      <c r="Y28" s="13"/>
      <c r="Z28" s="13"/>
      <c r="AA28" s="13"/>
      <c r="AB28" s="13"/>
      <c r="AC28" s="13"/>
      <c r="AD28" s="13"/>
      <c r="AE28" s="13"/>
      <c r="AF28" s="13"/>
      <c r="AG28" s="1"/>
      <c r="AH28" s="1"/>
      <c r="AI28" s="1"/>
      <c r="AJ28" s="1"/>
      <c r="AK28" s="1"/>
      <c r="AL28" s="1"/>
      <c r="AM28" s="1"/>
      <c r="AN28" s="1"/>
      <c r="AO28" s="1"/>
      <c r="AP28" s="1"/>
    </row>
    <row r="29" spans="2:42" ht="13.5">
      <c r="B29" s="28" t="s">
        <v>133</v>
      </c>
      <c r="C29" s="29" t="s">
        <v>134</v>
      </c>
      <c r="D29" s="30">
        <v>7</v>
      </c>
      <c r="E29" s="13"/>
      <c r="F29" s="13"/>
      <c r="H29" s="83" t="s">
        <v>95</v>
      </c>
      <c r="I29" s="83"/>
      <c r="J29" s="83"/>
      <c r="K29" s="83"/>
      <c r="L29" s="83"/>
      <c r="M29" s="13"/>
      <c r="N29" s="13"/>
      <c r="O29" s="98" t="s">
        <v>135</v>
      </c>
      <c r="P29" s="98"/>
      <c r="Q29" s="98"/>
      <c r="R29" s="98"/>
      <c r="S29" s="99">
        <f>S12</f>
        <v>666</v>
      </c>
      <c r="T29" s="13"/>
      <c r="U29" s="13"/>
      <c r="V29" s="36">
        <v>28</v>
      </c>
      <c r="W29" s="37">
        <v>2</v>
      </c>
      <c r="X29" s="28" t="s">
        <v>136</v>
      </c>
      <c r="Y29" s="13"/>
      <c r="Z29" s="13"/>
      <c r="AA29" s="13"/>
      <c r="AB29" s="13"/>
      <c r="AC29" s="13"/>
      <c r="AD29" s="13"/>
      <c r="AE29" s="13"/>
      <c r="AF29" s="13"/>
      <c r="AG29" s="1"/>
      <c r="AH29" s="1"/>
      <c r="AI29" s="1"/>
      <c r="AJ29" s="1"/>
      <c r="AK29" s="1"/>
      <c r="AL29" s="1"/>
      <c r="AM29" s="1"/>
      <c r="AN29" s="1"/>
      <c r="AO29" s="1"/>
      <c r="AP29" s="1"/>
    </row>
    <row r="30" spans="2:42" ht="14.25" customHeight="1">
      <c r="B30" s="28" t="s">
        <v>137</v>
      </c>
      <c r="C30" s="29" t="s">
        <v>138</v>
      </c>
      <c r="D30" s="30">
        <v>200</v>
      </c>
      <c r="E30" s="13"/>
      <c r="F30" s="13"/>
      <c r="G30" s="58" t="s">
        <v>139</v>
      </c>
      <c r="H30" s="59" t="s">
        <v>46</v>
      </c>
      <c r="I30" s="60" t="s">
        <v>47</v>
      </c>
      <c r="J30" s="61" t="s">
        <v>48</v>
      </c>
      <c r="K30" s="61" t="s">
        <v>49</v>
      </c>
      <c r="L30" s="62" t="s">
        <v>50</v>
      </c>
      <c r="M30" s="13"/>
      <c r="N30" s="13"/>
      <c r="O30" s="98" t="s">
        <v>140</v>
      </c>
      <c r="P30" s="98"/>
      <c r="Q30" s="98"/>
      <c r="R30" s="98"/>
      <c r="S30" s="99">
        <f>SUM(S19:S23)</f>
        <v>112</v>
      </c>
      <c r="T30" s="13"/>
      <c r="U30" s="13"/>
      <c r="V30" s="36">
        <v>29</v>
      </c>
      <c r="W30" s="37">
        <v>3</v>
      </c>
      <c r="X30" s="28" t="s">
        <v>141</v>
      </c>
      <c r="Y30" s="13"/>
      <c r="Z30" s="13"/>
      <c r="AA30" s="13"/>
      <c r="AB30" s="13"/>
      <c r="AC30" s="13"/>
      <c r="AD30" s="13"/>
      <c r="AE30" s="13"/>
      <c r="AF30" s="13"/>
      <c r="AG30" s="1"/>
      <c r="AH30" s="1"/>
      <c r="AI30" s="1"/>
      <c r="AJ30" s="1"/>
      <c r="AK30" s="1"/>
      <c r="AL30" s="1"/>
      <c r="AM30" s="1"/>
      <c r="AN30" s="1"/>
      <c r="AO30" s="1"/>
      <c r="AP30" s="1"/>
    </row>
    <row r="31" spans="2:42" ht="13.5">
      <c r="B31" s="28" t="s">
        <v>142</v>
      </c>
      <c r="C31" s="29" t="s">
        <v>143</v>
      </c>
      <c r="D31" s="30">
        <v>28</v>
      </c>
      <c r="E31" s="13"/>
      <c r="F31" s="13"/>
      <c r="G31" s="58"/>
      <c r="H31" s="65"/>
      <c r="I31" s="14"/>
      <c r="J31" s="14"/>
      <c r="K31" s="14"/>
      <c r="L31" s="68"/>
      <c r="M31" s="13"/>
      <c r="N31" s="13"/>
      <c r="O31" s="98" t="s">
        <v>144</v>
      </c>
      <c r="P31" s="98"/>
      <c r="Q31" s="98"/>
      <c r="R31" s="98"/>
      <c r="S31" s="99">
        <f>S13</f>
        <v>1000</v>
      </c>
      <c r="T31" s="13"/>
      <c r="U31" s="13"/>
      <c r="V31" s="36">
        <v>30</v>
      </c>
      <c r="W31" s="37">
        <v>1</v>
      </c>
      <c r="X31" s="28" t="s">
        <v>145</v>
      </c>
      <c r="Y31" s="13"/>
      <c r="Z31" s="13"/>
      <c r="AA31" s="13"/>
      <c r="AB31" s="13"/>
      <c r="AC31" s="13"/>
      <c r="AD31" s="13"/>
      <c r="AE31" s="13"/>
      <c r="AF31" s="13"/>
      <c r="AG31" s="1"/>
      <c r="AH31" s="1"/>
      <c r="AI31" s="1"/>
      <c r="AJ31" s="1"/>
      <c r="AK31" s="1"/>
      <c r="AL31" s="1"/>
      <c r="AM31" s="1"/>
      <c r="AN31" s="1"/>
      <c r="AO31" s="1"/>
      <c r="AP31" s="1"/>
    </row>
    <row r="32" spans="2:42" ht="13.5">
      <c r="B32" s="28" t="s">
        <v>146</v>
      </c>
      <c r="C32" s="29" t="s">
        <v>147</v>
      </c>
      <c r="D32" s="30">
        <v>5</v>
      </c>
      <c r="E32" s="13"/>
      <c r="F32" s="13"/>
      <c r="G32" s="58"/>
      <c r="H32" s="70" t="s">
        <v>59</v>
      </c>
      <c r="I32" s="71" t="s">
        <v>112</v>
      </c>
      <c r="J32" s="72">
        <f>VLOOKUP(I32,$C$3:$D$38,2)</f>
        <v>0</v>
      </c>
      <c r="K32" s="86">
        <v>0</v>
      </c>
      <c r="L32" s="74">
        <f>K32*J32</f>
        <v>0</v>
      </c>
      <c r="M32" s="13"/>
      <c r="N32" s="13"/>
      <c r="O32" s="98" t="s">
        <v>148</v>
      </c>
      <c r="P32" s="98"/>
      <c r="Q32" s="98"/>
      <c r="R32" s="98"/>
      <c r="S32" s="99">
        <f>S14+S15+S16+S17+S18+S24</f>
        <v>0</v>
      </c>
      <c r="T32" s="13"/>
      <c r="U32" s="13"/>
      <c r="V32" s="36">
        <v>31</v>
      </c>
      <c r="W32" s="37">
        <v>5</v>
      </c>
      <c r="X32" s="28" t="s">
        <v>149</v>
      </c>
      <c r="Y32" s="13"/>
      <c r="Z32" s="13"/>
      <c r="AA32" s="13"/>
      <c r="AB32" s="13"/>
      <c r="AC32" s="13"/>
      <c r="AD32" s="13"/>
      <c r="AE32" s="13"/>
      <c r="AF32" s="13"/>
      <c r="AG32" s="1"/>
      <c r="AH32" s="1"/>
      <c r="AI32" s="1"/>
      <c r="AJ32" s="1"/>
      <c r="AK32" s="1"/>
      <c r="AL32" s="1"/>
      <c r="AM32" s="1"/>
      <c r="AN32" s="1"/>
      <c r="AO32" s="1"/>
      <c r="AP32" s="1"/>
    </row>
    <row r="33" spans="2:42" ht="13.5">
      <c r="B33" s="28" t="s">
        <v>150</v>
      </c>
      <c r="C33" s="29" t="s">
        <v>151</v>
      </c>
      <c r="D33" s="30">
        <v>28</v>
      </c>
      <c r="E33" s="13"/>
      <c r="F33" s="13"/>
      <c r="G33" s="58"/>
      <c r="H33" s="70" t="s">
        <v>65</v>
      </c>
      <c r="I33" s="71" t="s">
        <v>112</v>
      </c>
      <c r="J33" s="72">
        <f>VLOOKUP(I33,$C$3:$D$38,2)</f>
        <v>0</v>
      </c>
      <c r="K33" s="86">
        <v>0</v>
      </c>
      <c r="L33" s="74">
        <f>K33*J33</f>
        <v>0</v>
      </c>
      <c r="M33" s="13"/>
      <c r="N33" s="13"/>
      <c r="O33" s="100"/>
      <c r="P33" s="101"/>
      <c r="Q33" s="14"/>
      <c r="R33" s="14"/>
      <c r="S33" s="68"/>
      <c r="T33" s="13"/>
      <c r="U33" s="13"/>
      <c r="V33" s="36">
        <v>32</v>
      </c>
      <c r="W33" s="37">
        <v>3</v>
      </c>
      <c r="X33" s="28" t="s">
        <v>152</v>
      </c>
      <c r="Y33" s="13"/>
      <c r="Z33" s="13"/>
      <c r="AA33" s="13"/>
      <c r="AB33" s="13"/>
      <c r="AC33" s="13"/>
      <c r="AD33" s="13"/>
      <c r="AE33" s="13"/>
      <c r="AF33" s="13"/>
      <c r="AG33" s="1"/>
      <c r="AH33" s="1"/>
      <c r="AI33" s="1"/>
      <c r="AJ33" s="1"/>
      <c r="AK33" s="1"/>
      <c r="AL33" s="1"/>
      <c r="AM33" s="1"/>
      <c r="AN33" s="1"/>
      <c r="AO33" s="1"/>
      <c r="AP33" s="1"/>
    </row>
    <row r="34" spans="2:42" ht="13.5">
      <c r="B34" s="28" t="s">
        <v>153</v>
      </c>
      <c r="C34" s="29" t="s">
        <v>154</v>
      </c>
      <c r="D34" s="30">
        <v>28</v>
      </c>
      <c r="E34" s="13"/>
      <c r="F34" s="13"/>
      <c r="G34" s="58"/>
      <c r="H34" s="70" t="s">
        <v>70</v>
      </c>
      <c r="I34" s="71" t="s">
        <v>112</v>
      </c>
      <c r="J34" s="72">
        <f>VLOOKUP(I34,$C$3:$D$38,2)</f>
        <v>0</v>
      </c>
      <c r="K34" s="86">
        <v>0</v>
      </c>
      <c r="L34" s="74">
        <f>K34*J34</f>
        <v>0</v>
      </c>
      <c r="M34" s="13"/>
      <c r="N34" s="13"/>
      <c r="O34" s="102" t="s">
        <v>155</v>
      </c>
      <c r="P34" s="102"/>
      <c r="Q34" s="102"/>
      <c r="R34" s="102"/>
      <c r="S34" s="103">
        <f>SUM(S28:S32)</f>
        <v>5122</v>
      </c>
      <c r="T34" s="13"/>
      <c r="U34" s="13"/>
      <c r="V34" s="36">
        <v>33</v>
      </c>
      <c r="W34" s="37">
        <v>5</v>
      </c>
      <c r="X34" s="28" t="s">
        <v>156</v>
      </c>
      <c r="Y34" s="13"/>
      <c r="Z34" s="13"/>
      <c r="AA34" s="13"/>
      <c r="AB34" s="13"/>
      <c r="AC34" s="13"/>
      <c r="AD34" s="13"/>
      <c r="AE34" s="13"/>
      <c r="AF34" s="13"/>
      <c r="AG34" s="1"/>
      <c r="AH34" s="1"/>
      <c r="AI34" s="1"/>
      <c r="AJ34" s="1"/>
      <c r="AK34" s="1"/>
      <c r="AL34" s="1"/>
      <c r="AM34" s="1"/>
      <c r="AN34" s="1"/>
      <c r="AO34" s="1"/>
      <c r="AP34" s="1"/>
    </row>
    <row r="35" spans="2:42" ht="13.5">
      <c r="B35" s="28" t="s">
        <v>141</v>
      </c>
      <c r="C35" s="29" t="s">
        <v>157</v>
      </c>
      <c r="D35" s="30">
        <v>3</v>
      </c>
      <c r="E35" s="13"/>
      <c r="F35" s="13"/>
      <c r="G35" s="58"/>
      <c r="H35" s="70" t="s">
        <v>75</v>
      </c>
      <c r="I35" s="71" t="s">
        <v>112</v>
      </c>
      <c r="J35" s="72">
        <f>VLOOKUP(I35,$C$3:$D$38,2)</f>
        <v>0</v>
      </c>
      <c r="K35" s="86">
        <v>0</v>
      </c>
      <c r="L35" s="74">
        <f>K35*J35</f>
        <v>0</v>
      </c>
      <c r="M35" s="13"/>
      <c r="N35" s="13"/>
      <c r="O35" s="100"/>
      <c r="P35" s="101"/>
      <c r="Q35" s="14"/>
      <c r="R35" s="14"/>
      <c r="S35" s="68"/>
      <c r="T35" s="13"/>
      <c r="U35" s="13"/>
      <c r="V35" s="36">
        <v>34</v>
      </c>
      <c r="W35" s="37">
        <v>1</v>
      </c>
      <c r="X35" s="28" t="s">
        <v>158</v>
      </c>
      <c r="Y35" s="13"/>
      <c r="Z35" s="13"/>
      <c r="AA35" s="13"/>
      <c r="AB35" s="13"/>
      <c r="AC35" s="13"/>
      <c r="AD35" s="13"/>
      <c r="AE35" s="13"/>
      <c r="AF35" s="13"/>
      <c r="AG35" s="1"/>
      <c r="AH35" s="1"/>
      <c r="AI35" s="1"/>
      <c r="AJ35" s="1"/>
      <c r="AK35" s="1"/>
      <c r="AL35" s="1"/>
      <c r="AM35" s="1"/>
      <c r="AN35" s="1"/>
      <c r="AO35" s="1"/>
      <c r="AP35" s="1"/>
    </row>
    <row r="36" spans="2:42" ht="13.5">
      <c r="B36" s="28" t="s">
        <v>156</v>
      </c>
      <c r="C36" s="29" t="s">
        <v>159</v>
      </c>
      <c r="D36" s="30">
        <v>5</v>
      </c>
      <c r="E36" s="13"/>
      <c r="F36" s="13"/>
      <c r="G36" s="58"/>
      <c r="H36" s="70" t="s">
        <v>80</v>
      </c>
      <c r="I36" s="71" t="s">
        <v>112</v>
      </c>
      <c r="J36" s="72">
        <f>VLOOKUP(I36,$C$3:$D$38,2)</f>
        <v>0</v>
      </c>
      <c r="K36" s="86">
        <v>0</v>
      </c>
      <c r="L36" s="74">
        <f>K36*J36</f>
        <v>0</v>
      </c>
      <c r="M36" s="13"/>
      <c r="N36" s="13"/>
      <c r="O36" s="33" t="s">
        <v>160</v>
      </c>
      <c r="P36" s="33"/>
      <c r="Q36" s="33"/>
      <c r="R36" s="33"/>
      <c r="S36" s="104">
        <f>H6</f>
        <v>8500</v>
      </c>
      <c r="T36" s="13"/>
      <c r="U36" s="13"/>
      <c r="V36" s="36">
        <v>35</v>
      </c>
      <c r="W36" s="37">
        <v>18</v>
      </c>
      <c r="X36" s="28" t="s">
        <v>161</v>
      </c>
      <c r="Y36" s="13"/>
      <c r="Z36" s="13"/>
      <c r="AA36" s="13"/>
      <c r="AB36" s="13"/>
      <c r="AC36" s="13"/>
      <c r="AD36" s="13"/>
      <c r="AE36" s="13"/>
      <c r="AF36" s="13"/>
      <c r="AG36" s="1"/>
      <c r="AH36" s="1"/>
      <c r="AI36" s="1"/>
      <c r="AJ36" s="1"/>
      <c r="AK36" s="1"/>
      <c r="AL36" s="1"/>
      <c r="AM36" s="1"/>
      <c r="AN36" s="1"/>
      <c r="AO36" s="1"/>
      <c r="AP36" s="1"/>
    </row>
    <row r="37" spans="2:42" ht="13.5">
      <c r="B37" s="28" t="s">
        <v>162</v>
      </c>
      <c r="C37" s="29" t="s">
        <v>163</v>
      </c>
      <c r="D37" s="30">
        <v>20</v>
      </c>
      <c r="E37" s="13"/>
      <c r="F37" s="13"/>
      <c r="G37" s="58"/>
      <c r="H37" s="70" t="s">
        <v>85</v>
      </c>
      <c r="I37" s="71" t="s">
        <v>112</v>
      </c>
      <c r="J37" s="72">
        <f>VLOOKUP(I37,$C$3:$D$38,2)</f>
        <v>0</v>
      </c>
      <c r="K37" s="86">
        <v>0</v>
      </c>
      <c r="L37" s="74">
        <f>K37*J37</f>
        <v>0</v>
      </c>
      <c r="M37" s="13"/>
      <c r="N37" s="13"/>
      <c r="O37" s="100"/>
      <c r="P37" s="101"/>
      <c r="Q37" s="14"/>
      <c r="R37" s="14"/>
      <c r="S37" s="68"/>
      <c r="T37" s="13"/>
      <c r="U37" s="13"/>
      <c r="V37" s="36">
        <v>36</v>
      </c>
      <c r="W37" s="37">
        <v>20</v>
      </c>
      <c r="X37" s="28" t="s">
        <v>164</v>
      </c>
      <c r="Y37" s="13"/>
      <c r="Z37" s="13"/>
      <c r="AA37" s="13"/>
      <c r="AB37" s="13"/>
      <c r="AC37" s="13"/>
      <c r="AD37" s="13"/>
      <c r="AE37" s="13"/>
      <c r="AF37" s="13"/>
      <c r="AG37" s="1"/>
      <c r="AH37" s="1"/>
      <c r="AI37" s="1"/>
      <c r="AJ37" s="1"/>
      <c r="AK37" s="1"/>
      <c r="AL37" s="1"/>
      <c r="AM37" s="1"/>
      <c r="AN37" s="1"/>
      <c r="AO37" s="1"/>
      <c r="AP37" s="1"/>
    </row>
    <row r="38" spans="2:42" ht="13.5">
      <c r="B38" s="105" t="s">
        <v>165</v>
      </c>
      <c r="C38" s="106" t="s">
        <v>166</v>
      </c>
      <c r="D38" s="107">
        <v>0</v>
      </c>
      <c r="E38" s="13"/>
      <c r="F38" s="13"/>
      <c r="G38" s="58"/>
      <c r="H38" s="93" t="s">
        <v>90</v>
      </c>
      <c r="I38" s="93"/>
      <c r="J38" s="94"/>
      <c r="K38" s="94"/>
      <c r="L38" s="95">
        <f>SUM(L32:L37)</f>
        <v>0</v>
      </c>
      <c r="M38" s="13"/>
      <c r="N38" s="13"/>
      <c r="O38" s="108" t="s">
        <v>167</v>
      </c>
      <c r="P38" s="108"/>
      <c r="Q38" s="108"/>
      <c r="R38" s="108"/>
      <c r="S38" s="109">
        <f>S36-S34</f>
        <v>3378</v>
      </c>
      <c r="T38" s="13"/>
      <c r="U38" s="13"/>
      <c r="V38" s="110">
        <v>37</v>
      </c>
      <c r="W38" s="111">
        <v>2</v>
      </c>
      <c r="X38" s="112" t="s">
        <v>168</v>
      </c>
      <c r="Y38" s="13"/>
      <c r="Z38" s="13"/>
      <c r="AA38" s="13"/>
      <c r="AB38" s="13"/>
      <c r="AC38" s="13"/>
      <c r="AD38" s="13"/>
      <c r="AE38" s="13"/>
      <c r="AF38" s="13"/>
      <c r="AG38" s="1"/>
      <c r="AH38" s="1"/>
      <c r="AI38" s="1"/>
      <c r="AJ38" s="1"/>
      <c r="AK38" s="1"/>
      <c r="AL38" s="1"/>
      <c r="AM38" s="1"/>
      <c r="AN38" s="1"/>
      <c r="AO38" s="1"/>
      <c r="AP38" s="1"/>
    </row>
    <row r="39" spans="2:42" ht="13.5">
      <c r="B39" s="13"/>
      <c r="C39" s="113"/>
      <c r="D39" s="13"/>
      <c r="E39" s="13"/>
      <c r="F39" s="13"/>
      <c r="G39" s="51"/>
      <c r="H39" s="114" t="s">
        <v>95</v>
      </c>
      <c r="I39" s="114"/>
      <c r="J39" s="114"/>
      <c r="K39" s="114"/>
      <c r="L39" s="114"/>
      <c r="M39" s="13"/>
      <c r="N39" s="13"/>
      <c r="O39" s="13"/>
      <c r="P39" s="53"/>
      <c r="Q39" s="13"/>
      <c r="R39" s="13"/>
      <c r="S39" s="13"/>
      <c r="T39" s="13"/>
      <c r="U39" s="13"/>
      <c r="V39" s="113"/>
      <c r="W39" s="13"/>
      <c r="X39" s="53"/>
      <c r="Y39" s="13"/>
      <c r="Z39" s="13"/>
      <c r="AA39" s="13"/>
      <c r="AB39" s="13"/>
      <c r="AC39" s="13"/>
      <c r="AD39" s="13"/>
      <c r="AE39" s="13"/>
      <c r="AF39" s="13"/>
      <c r="AG39" s="1"/>
      <c r="AH39" s="1"/>
      <c r="AI39" s="1"/>
      <c r="AJ39" s="1"/>
      <c r="AK39" s="1"/>
      <c r="AL39" s="1"/>
      <c r="AM39" s="1"/>
      <c r="AN39" s="1"/>
      <c r="AO39" s="1"/>
      <c r="AP39" s="1"/>
    </row>
    <row r="40" spans="2:42" ht="13.5">
      <c r="B40" s="13"/>
      <c r="C40" s="115"/>
      <c r="D40" s="13"/>
      <c r="E40" s="13"/>
      <c r="F40" s="13"/>
      <c r="G40" s="51"/>
      <c r="H40" s="52"/>
      <c r="I40" s="13"/>
      <c r="J40" s="13"/>
      <c r="K40" s="13"/>
      <c r="L40" s="13"/>
      <c r="M40" s="13"/>
      <c r="N40" s="13"/>
      <c r="O40" s="13"/>
      <c r="P40" s="53"/>
      <c r="Q40" s="13"/>
      <c r="R40" s="13"/>
      <c r="S40" s="13"/>
      <c r="T40" s="13"/>
      <c r="U40" s="13"/>
      <c r="V40" s="113"/>
      <c r="W40" s="13"/>
      <c r="X40" s="53"/>
      <c r="Y40" s="13"/>
      <c r="Z40" s="13"/>
      <c r="AA40" s="13"/>
      <c r="AB40" s="13"/>
      <c r="AC40" s="13"/>
      <c r="AD40" s="13"/>
      <c r="AE40" s="13"/>
      <c r="AF40" s="13"/>
      <c r="AG40" s="1"/>
      <c r="AH40" s="1"/>
      <c r="AI40" s="1"/>
      <c r="AJ40" s="1"/>
      <c r="AK40" s="1"/>
      <c r="AL40" s="1"/>
      <c r="AM40" s="1"/>
      <c r="AN40" s="1"/>
      <c r="AO40" s="1"/>
      <c r="AP40" s="1"/>
    </row>
    <row r="41" spans="2:42" ht="13.5">
      <c r="B41" s="13" t="s">
        <v>169</v>
      </c>
      <c r="C41" s="115"/>
      <c r="D41" s="13"/>
      <c r="E41" s="13"/>
      <c r="F41" s="13"/>
      <c r="G41" s="51"/>
      <c r="H41" s="52"/>
      <c r="I41" s="13"/>
      <c r="J41" s="13"/>
      <c r="K41" s="13"/>
      <c r="L41" s="13"/>
      <c r="M41" s="13"/>
      <c r="N41" s="13"/>
      <c r="O41" s="13"/>
      <c r="P41" s="53"/>
      <c r="Q41" s="13"/>
      <c r="R41" s="13"/>
      <c r="S41" s="13"/>
      <c r="T41" s="13"/>
      <c r="U41" s="13"/>
      <c r="V41" s="113"/>
      <c r="W41" s="13"/>
      <c r="X41" s="53"/>
      <c r="Y41" s="13"/>
      <c r="Z41" s="13"/>
      <c r="AA41" s="13"/>
      <c r="AB41" s="13"/>
      <c r="AC41" s="13"/>
      <c r="AD41" s="13"/>
      <c r="AE41" s="13"/>
      <c r="AF41" s="13"/>
      <c r="AG41" s="1"/>
      <c r="AH41" s="1"/>
      <c r="AI41" s="1"/>
      <c r="AJ41" s="1"/>
      <c r="AK41" s="1"/>
      <c r="AL41" s="1"/>
      <c r="AM41" s="1"/>
      <c r="AN41" s="1"/>
      <c r="AO41" s="1"/>
      <c r="AP41" s="1"/>
    </row>
    <row r="42" spans="2:42" ht="13.5">
      <c r="B42" s="13"/>
      <c r="C42" s="115"/>
      <c r="D42" s="13"/>
      <c r="E42" s="13"/>
      <c r="F42" s="13"/>
      <c r="G42" s="51"/>
      <c r="H42" s="52"/>
      <c r="I42" s="13"/>
      <c r="J42" s="13"/>
      <c r="K42" s="13"/>
      <c r="L42" s="13"/>
      <c r="M42" s="13"/>
      <c r="N42" s="13"/>
      <c r="O42" s="13"/>
      <c r="P42" s="53"/>
      <c r="Q42" s="13"/>
      <c r="R42" s="13"/>
      <c r="S42" s="13"/>
      <c r="T42" s="13"/>
      <c r="U42" s="13"/>
      <c r="V42" s="113"/>
      <c r="W42" s="13"/>
      <c r="X42" s="53"/>
      <c r="Y42" s="13"/>
      <c r="Z42" s="13"/>
      <c r="AA42" s="13"/>
      <c r="AB42" s="13"/>
      <c r="AC42" s="13"/>
      <c r="AD42" s="13"/>
      <c r="AE42" s="13"/>
      <c r="AF42" s="13"/>
      <c r="AG42" s="1"/>
      <c r="AH42" s="1"/>
      <c r="AI42" s="1"/>
      <c r="AJ42" s="1"/>
      <c r="AK42" s="1"/>
      <c r="AL42" s="1"/>
      <c r="AM42" s="1"/>
      <c r="AN42" s="1"/>
      <c r="AO42" s="1"/>
      <c r="AP42" s="1"/>
    </row>
    <row r="43" spans="2:42" ht="13.5">
      <c r="B43" s="116" t="s">
        <v>170</v>
      </c>
      <c r="C43" s="115"/>
      <c r="D43" s="13"/>
      <c r="E43" s="13"/>
      <c r="F43" s="13"/>
      <c r="G43" s="51"/>
      <c r="H43" s="52"/>
      <c r="I43" s="13"/>
      <c r="J43" s="13"/>
      <c r="K43" s="13"/>
      <c r="L43" s="13"/>
      <c r="M43" s="13"/>
      <c r="N43" s="13"/>
      <c r="O43" s="13"/>
      <c r="P43" s="53"/>
      <c r="Q43" s="13"/>
      <c r="R43" s="13"/>
      <c r="S43" s="13"/>
      <c r="T43" s="13"/>
      <c r="U43" s="13"/>
      <c r="V43" s="113"/>
      <c r="W43" s="13"/>
      <c r="X43" s="53"/>
      <c r="Y43" s="13"/>
      <c r="Z43" s="13"/>
      <c r="AA43" s="13"/>
      <c r="AB43" s="13"/>
      <c r="AC43" s="13"/>
      <c r="AD43" s="13"/>
      <c r="AE43" s="13"/>
      <c r="AF43" s="13"/>
      <c r="AG43" s="1"/>
      <c r="AH43" s="1"/>
      <c r="AI43" s="1"/>
      <c r="AJ43" s="1"/>
      <c r="AK43" s="1"/>
      <c r="AL43" s="1"/>
      <c r="AM43" s="1"/>
      <c r="AN43" s="1"/>
      <c r="AO43" s="1"/>
      <c r="AP43" s="1"/>
    </row>
    <row r="44" spans="2:42" ht="13.5">
      <c r="B44" s="13"/>
      <c r="C44" s="115"/>
      <c r="D44" s="13"/>
      <c r="E44" s="13"/>
      <c r="F44" s="13"/>
      <c r="G44" s="51"/>
      <c r="H44" s="52"/>
      <c r="I44" s="13"/>
      <c r="J44" s="13"/>
      <c r="K44" s="13"/>
      <c r="L44" s="13"/>
      <c r="M44" s="13"/>
      <c r="N44" s="13"/>
      <c r="O44" s="13"/>
      <c r="P44" s="53"/>
      <c r="Q44" s="13"/>
      <c r="R44" s="13"/>
      <c r="S44" s="13"/>
      <c r="T44" s="13"/>
      <c r="U44" s="13"/>
      <c r="V44" s="113"/>
      <c r="W44" s="13"/>
      <c r="X44" s="53"/>
      <c r="Y44" s="13"/>
      <c r="Z44" s="13"/>
      <c r="AA44" s="13"/>
      <c r="AB44" s="13"/>
      <c r="AC44" s="13"/>
      <c r="AD44" s="13"/>
      <c r="AE44" s="13"/>
      <c r="AF44" s="13"/>
      <c r="AG44" s="1"/>
      <c r="AH44" s="1"/>
      <c r="AI44" s="1"/>
      <c r="AJ44" s="1"/>
      <c r="AK44" s="1"/>
      <c r="AL44" s="1"/>
      <c r="AM44" s="1"/>
      <c r="AN44" s="1"/>
      <c r="AO44" s="1"/>
      <c r="AP44" s="1"/>
    </row>
    <row r="45" spans="2:42" ht="13.5">
      <c r="B45" s="13"/>
      <c r="C45" s="115"/>
      <c r="D45" s="13"/>
      <c r="E45" s="13"/>
      <c r="F45" s="13"/>
      <c r="G45" s="51"/>
      <c r="H45" s="52"/>
      <c r="I45" s="13"/>
      <c r="J45" s="13"/>
      <c r="K45" s="13"/>
      <c r="L45" s="13"/>
      <c r="M45" s="13"/>
      <c r="N45" s="13"/>
      <c r="O45" s="13"/>
      <c r="P45" s="53"/>
      <c r="Q45" s="13"/>
      <c r="R45" s="13"/>
      <c r="S45" s="13"/>
      <c r="T45" s="13"/>
      <c r="U45" s="13"/>
      <c r="V45" s="113"/>
      <c r="W45" s="13"/>
      <c r="X45" s="53"/>
      <c r="Y45" s="13"/>
      <c r="Z45" s="13"/>
      <c r="AA45" s="13"/>
      <c r="AB45" s="13"/>
      <c r="AC45" s="13"/>
      <c r="AD45" s="13"/>
      <c r="AE45" s="13"/>
      <c r="AF45" s="13"/>
      <c r="AG45" s="1"/>
      <c r="AH45" s="1"/>
      <c r="AI45" s="1"/>
      <c r="AJ45" s="1"/>
      <c r="AK45" s="1"/>
      <c r="AL45" s="1"/>
      <c r="AM45" s="1"/>
      <c r="AN45" s="1"/>
      <c r="AO45" s="1"/>
      <c r="AP45" s="1"/>
    </row>
    <row r="46" spans="2:42" ht="13.5">
      <c r="B46" s="13"/>
      <c r="C46" s="115"/>
      <c r="D46" s="13"/>
      <c r="E46" s="13"/>
      <c r="F46" s="13"/>
      <c r="G46" s="51"/>
      <c r="H46" s="52"/>
      <c r="I46" s="13"/>
      <c r="J46" s="13"/>
      <c r="K46" s="13"/>
      <c r="L46" s="13"/>
      <c r="M46" s="13"/>
      <c r="N46" s="13"/>
      <c r="O46" s="13"/>
      <c r="P46" s="53"/>
      <c r="Q46" s="13"/>
      <c r="R46" s="13"/>
      <c r="S46" s="13"/>
      <c r="T46" s="13"/>
      <c r="U46" s="13"/>
      <c r="V46" s="113"/>
      <c r="W46" s="13"/>
      <c r="X46" s="53"/>
      <c r="Y46" s="13"/>
      <c r="Z46" s="13"/>
      <c r="AA46" s="13"/>
      <c r="AB46" s="13"/>
      <c r="AC46" s="13"/>
      <c r="AD46" s="13"/>
      <c r="AE46" s="13"/>
      <c r="AF46" s="13"/>
      <c r="AG46" s="1"/>
      <c r="AH46" s="1"/>
      <c r="AI46" s="1"/>
      <c r="AJ46" s="1"/>
      <c r="AK46" s="1"/>
      <c r="AL46" s="1"/>
      <c r="AM46" s="1"/>
      <c r="AN46" s="1"/>
      <c r="AO46" s="1"/>
      <c r="AP46" s="1"/>
    </row>
    <row r="47" spans="2:42" ht="13.5">
      <c r="B47" s="13"/>
      <c r="C47" s="115"/>
      <c r="D47" s="13"/>
      <c r="E47" s="13"/>
      <c r="F47" s="13"/>
      <c r="G47" s="51"/>
      <c r="H47" s="52"/>
      <c r="I47" s="13"/>
      <c r="J47" s="13"/>
      <c r="K47" s="13"/>
      <c r="L47" s="13"/>
      <c r="M47" s="13"/>
      <c r="N47" s="13"/>
      <c r="O47" s="13"/>
      <c r="P47" s="53"/>
      <c r="Q47" s="13"/>
      <c r="R47" s="13"/>
      <c r="S47" s="13"/>
      <c r="T47" s="13"/>
      <c r="U47" s="13"/>
      <c r="V47" s="113"/>
      <c r="W47" s="13"/>
      <c r="X47" s="53"/>
      <c r="Y47" s="13"/>
      <c r="Z47" s="13"/>
      <c r="AA47" s="13"/>
      <c r="AB47" s="13"/>
      <c r="AC47" s="13"/>
      <c r="AD47" s="13"/>
      <c r="AE47" s="13"/>
      <c r="AF47" s="13"/>
      <c r="AG47" s="1"/>
      <c r="AH47" s="1"/>
      <c r="AI47" s="1"/>
      <c r="AJ47" s="1"/>
      <c r="AK47" s="1"/>
      <c r="AL47" s="1"/>
      <c r="AM47" s="1"/>
      <c r="AN47" s="1"/>
      <c r="AO47" s="1"/>
      <c r="AP47" s="1"/>
    </row>
    <row r="48" spans="2:42" ht="13.5">
      <c r="B48" s="1"/>
      <c r="C48" s="117"/>
      <c r="D48" s="1"/>
      <c r="E48" s="1"/>
      <c r="F48" s="1"/>
      <c r="G48" s="118"/>
      <c r="H48" s="119"/>
      <c r="I48" s="1"/>
      <c r="J48" s="1"/>
      <c r="K48" s="1"/>
      <c r="L48" s="1"/>
      <c r="M48" s="1"/>
      <c r="N48" s="1"/>
      <c r="O48" s="1"/>
      <c r="P48" s="120"/>
      <c r="Q48" s="1"/>
      <c r="R48" s="1"/>
      <c r="S48" s="1"/>
      <c r="T48" s="1"/>
      <c r="U48" s="1"/>
      <c r="V48" s="121"/>
      <c r="W48" s="1"/>
      <c r="X48" s="120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</row>
    <row r="49" spans="2:42" ht="13.5">
      <c r="B49" s="1"/>
      <c r="C49" s="117"/>
      <c r="D49" s="1"/>
      <c r="E49" s="1"/>
      <c r="F49" s="1"/>
      <c r="G49" s="118"/>
      <c r="H49" s="119"/>
      <c r="I49" s="1"/>
      <c r="J49" s="1"/>
      <c r="K49" s="1"/>
      <c r="L49" s="1"/>
      <c r="M49" s="1"/>
      <c r="N49" s="1"/>
      <c r="O49" s="1"/>
      <c r="P49" s="120"/>
      <c r="Q49" s="1"/>
      <c r="R49" s="1"/>
      <c r="S49" s="1"/>
      <c r="T49" s="1"/>
      <c r="U49" s="1"/>
      <c r="V49" s="121"/>
      <c r="W49" s="1"/>
      <c r="X49" s="120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</row>
    <row r="50" spans="2:42" ht="13.5">
      <c r="B50" s="1"/>
      <c r="C50" s="117"/>
      <c r="D50" s="1"/>
      <c r="E50" s="1"/>
      <c r="F50" s="1"/>
      <c r="G50" s="118"/>
      <c r="H50" s="119"/>
      <c r="I50" s="1"/>
      <c r="J50" s="1"/>
      <c r="K50" s="1"/>
      <c r="L50" s="1"/>
      <c r="M50" s="1"/>
      <c r="N50" s="1"/>
      <c r="O50" s="1"/>
      <c r="P50" s="120"/>
      <c r="Q50" s="1"/>
      <c r="R50" s="1"/>
      <c r="S50" s="1"/>
      <c r="T50" s="1"/>
      <c r="U50" s="1"/>
      <c r="V50" s="121"/>
      <c r="W50" s="1"/>
      <c r="X50" s="120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</row>
    <row r="51" spans="2:42" ht="13.5">
      <c r="B51" s="1"/>
      <c r="C51" s="117"/>
      <c r="D51" s="1"/>
      <c r="E51" s="1"/>
      <c r="F51" s="1"/>
      <c r="G51" s="118"/>
      <c r="H51" s="119"/>
      <c r="I51" s="1"/>
      <c r="J51" s="1"/>
      <c r="K51" s="1"/>
      <c r="L51" s="1"/>
      <c r="M51" s="1"/>
      <c r="N51" s="1"/>
      <c r="O51" s="1"/>
      <c r="P51" s="120"/>
      <c r="Q51" s="1"/>
      <c r="R51" s="1"/>
      <c r="S51" s="1"/>
      <c r="T51" s="1"/>
      <c r="U51" s="1"/>
      <c r="V51" s="121"/>
      <c r="W51" s="1"/>
      <c r="X51" s="120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</row>
    <row r="52" spans="2:42" ht="13.5">
      <c r="B52" s="1"/>
      <c r="C52" s="117"/>
      <c r="D52" s="1"/>
      <c r="E52" s="1"/>
      <c r="F52" s="1"/>
      <c r="G52" s="118"/>
      <c r="H52" s="119"/>
      <c r="I52" s="1"/>
      <c r="J52" s="1"/>
      <c r="K52" s="1"/>
      <c r="L52" s="1"/>
      <c r="M52" s="1"/>
      <c r="N52" s="1"/>
      <c r="O52" s="1"/>
      <c r="P52" s="120"/>
      <c r="Q52" s="1"/>
      <c r="R52" s="1"/>
      <c r="S52" s="1"/>
      <c r="T52" s="1"/>
      <c r="U52" s="1"/>
      <c r="V52" s="121"/>
      <c r="W52" s="1"/>
      <c r="X52" s="120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</row>
    <row r="53" spans="2:42" ht="13.5">
      <c r="B53" s="1"/>
      <c r="C53" s="117"/>
      <c r="D53" s="1"/>
      <c r="E53" s="1"/>
      <c r="F53" s="1"/>
      <c r="G53" s="118"/>
      <c r="H53" s="119"/>
      <c r="I53" s="1"/>
      <c r="J53" s="1"/>
      <c r="K53" s="1"/>
      <c r="L53" s="1"/>
      <c r="M53" s="1"/>
      <c r="N53" s="1"/>
      <c r="O53" s="1"/>
      <c r="P53" s="120"/>
      <c r="Q53" s="1"/>
      <c r="R53" s="1"/>
      <c r="S53" s="1"/>
      <c r="T53" s="1"/>
      <c r="U53" s="1"/>
      <c r="V53" s="121"/>
      <c r="W53" s="1"/>
      <c r="X53" s="120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</row>
    <row r="54" spans="2:42" ht="13.5">
      <c r="B54" s="1"/>
      <c r="C54" s="117"/>
      <c r="D54" s="1"/>
      <c r="E54" s="1"/>
      <c r="F54" s="1"/>
      <c r="G54" s="118"/>
      <c r="H54" s="119"/>
      <c r="I54" s="1"/>
      <c r="J54" s="1"/>
      <c r="K54" s="1"/>
      <c r="L54" s="1"/>
      <c r="M54" s="1"/>
      <c r="N54" s="1"/>
      <c r="O54" s="1"/>
      <c r="P54" s="120"/>
      <c r="Q54" s="1"/>
      <c r="R54" s="1"/>
      <c r="S54" s="1"/>
      <c r="T54" s="1"/>
      <c r="U54" s="1"/>
      <c r="V54" s="121"/>
      <c r="W54" s="1"/>
      <c r="X54" s="120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</row>
    <row r="55" spans="2:42" ht="13.5">
      <c r="B55" s="1"/>
      <c r="C55" s="117"/>
      <c r="D55" s="1"/>
      <c r="E55" s="1"/>
      <c r="F55" s="1"/>
      <c r="G55" s="118"/>
      <c r="H55" s="119"/>
      <c r="I55" s="1"/>
      <c r="J55" s="1"/>
      <c r="K55" s="1"/>
      <c r="L55" s="1"/>
      <c r="M55" s="1"/>
      <c r="N55" s="1"/>
      <c r="O55" s="1"/>
      <c r="P55" s="120"/>
      <c r="Q55" s="1"/>
      <c r="R55" s="1"/>
      <c r="S55" s="1"/>
      <c r="T55" s="1"/>
      <c r="U55" s="1"/>
      <c r="V55" s="121"/>
      <c r="W55" s="1"/>
      <c r="X55" s="120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</row>
    <row r="56" spans="2:42" ht="13.5">
      <c r="B56" s="1"/>
      <c r="C56" s="117"/>
      <c r="D56" s="1"/>
      <c r="E56" s="1"/>
      <c r="F56" s="1"/>
      <c r="G56" s="118"/>
      <c r="H56" s="119"/>
      <c r="I56" s="1"/>
      <c r="J56" s="1"/>
      <c r="K56" s="1"/>
      <c r="L56" s="1"/>
      <c r="M56" s="1"/>
      <c r="N56" s="1"/>
      <c r="O56" s="1"/>
      <c r="P56" s="120"/>
      <c r="Q56" s="1"/>
      <c r="R56" s="1"/>
      <c r="S56" s="1"/>
      <c r="T56" s="1"/>
      <c r="U56" s="1"/>
      <c r="V56" s="121"/>
      <c r="W56" s="1"/>
      <c r="X56" s="120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</row>
    <row r="57" spans="2:42" ht="13.5">
      <c r="B57" s="1"/>
      <c r="C57" s="117"/>
      <c r="D57" s="1"/>
      <c r="E57" s="1"/>
      <c r="F57" s="1"/>
      <c r="G57" s="118"/>
      <c r="H57" s="119"/>
      <c r="I57" s="1"/>
      <c r="J57" s="1"/>
      <c r="K57" s="1"/>
      <c r="L57" s="1"/>
      <c r="M57" s="1"/>
      <c r="N57" s="1"/>
      <c r="O57" s="1"/>
      <c r="P57" s="120"/>
      <c r="Q57" s="1"/>
      <c r="R57" s="1"/>
      <c r="S57" s="1"/>
      <c r="T57" s="1"/>
      <c r="U57" s="1"/>
      <c r="V57" s="121"/>
      <c r="W57" s="1"/>
      <c r="X57" s="120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</row>
  </sheetData>
  <sheetProtection selectLockedCells="1" selectUnlockedCells="1"/>
  <mergeCells count="23">
    <mergeCell ref="H2:L2"/>
    <mergeCell ref="R2:S6"/>
    <mergeCell ref="H3:L3"/>
    <mergeCell ref="I4:L4"/>
    <mergeCell ref="I5:L5"/>
    <mergeCell ref="I6:L6"/>
    <mergeCell ref="G10:G18"/>
    <mergeCell ref="H18:K18"/>
    <mergeCell ref="H19:L19"/>
    <mergeCell ref="G20:G28"/>
    <mergeCell ref="H28:I28"/>
    <mergeCell ref="O28:R28"/>
    <mergeCell ref="H29:L29"/>
    <mergeCell ref="O29:R29"/>
    <mergeCell ref="G30:G38"/>
    <mergeCell ref="O30:R30"/>
    <mergeCell ref="O31:R31"/>
    <mergeCell ref="O32:R32"/>
    <mergeCell ref="O34:R34"/>
    <mergeCell ref="O36:R36"/>
    <mergeCell ref="H38:I38"/>
    <mergeCell ref="O38:R38"/>
    <mergeCell ref="H39:L3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&amp;C&amp;"Arial,Standard"&amp;A</oddHeader>
    <oddFooter>&amp;C&amp;"Arial,Standard"Seite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96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19" sqref="B19"/>
    </sheetView>
  </sheetViews>
  <sheetFormatPr defaultColWidth="11.421875" defaultRowHeight="12.75"/>
  <cols>
    <col min="1" max="1" width="7.140625" style="122" customWidth="1"/>
    <col min="2" max="2" width="20.421875" style="450" customWidth="1"/>
    <col min="3" max="3" width="9.57421875" style="124" customWidth="1"/>
    <col min="4" max="4" width="8.710937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421875" style="132" customWidth="1"/>
    <col min="20" max="20" width="3.8515625" style="132" customWidth="1"/>
    <col min="21" max="21" width="4.7109375" style="132" customWidth="1"/>
    <col min="22" max="22" width="3.8515625" style="132" customWidth="1"/>
    <col min="23" max="23" width="4.28125" style="132" customWidth="1"/>
    <col min="24" max="25" width="4.7109375" style="132" customWidth="1"/>
    <col min="26" max="26" width="2.8515625" style="132" customWidth="1"/>
    <col min="27" max="27" width="4.28125" style="132" customWidth="1"/>
    <col min="28" max="28" width="3.00390625" style="132" customWidth="1"/>
    <col min="29" max="29" width="4.140625" style="132" customWidth="1"/>
    <col min="30" max="30" width="4.57421875" style="132" customWidth="1"/>
    <col min="31" max="31" width="4.140625" style="132" customWidth="1"/>
    <col min="32" max="32" width="3.7109375" style="132" customWidth="1"/>
    <col min="33" max="33" width="5.421875" style="132" customWidth="1"/>
    <col min="34" max="34" width="3.28125" style="132" customWidth="1"/>
    <col min="35" max="35" width="4.140625" style="132" customWidth="1"/>
    <col min="36" max="36" width="4.7109375" style="132" customWidth="1"/>
    <col min="37" max="37" width="3.8515625" style="132" customWidth="1"/>
    <col min="38" max="38" width="3.421875" style="132" customWidth="1"/>
    <col min="39" max="41" width="2.140625" style="132" customWidth="1"/>
    <col min="42" max="42" width="4.8515625" style="132" customWidth="1"/>
    <col min="43" max="43" width="4.421875" style="132" customWidth="1"/>
    <col min="44" max="44" width="4.00390625" style="132" customWidth="1"/>
    <col min="45" max="45" width="7.57421875" style="132" customWidth="1"/>
    <col min="46" max="46" width="4.8515625" style="132" customWidth="1"/>
    <col min="47" max="47" width="4.28125" style="133" customWidth="1"/>
    <col min="48" max="48" width="4.140625" style="133" customWidth="1"/>
    <col min="49" max="49" width="3.7109375" style="133" customWidth="1"/>
    <col min="50" max="50" width="3.00390625" style="133" customWidth="1"/>
    <col min="51" max="53" width="4.28125" style="133" customWidth="1"/>
    <col min="54" max="54" width="4.28125" style="0" customWidth="1"/>
    <col min="55" max="55" width="4.140625" style="615" customWidth="1"/>
    <col min="56" max="61" width="4.140625" style="133" customWidth="1"/>
    <col min="62" max="62" width="0.85546875" style="133" customWidth="1"/>
    <col min="63" max="66" width="4.140625" style="133" customWidth="1"/>
    <col min="67" max="67" width="0.85546875" style="133" customWidth="1"/>
    <col min="68" max="68" width="4.140625" style="721" customWidth="1"/>
    <col min="69" max="69" width="0.85546875" style="133" customWidth="1"/>
    <col min="70" max="72" width="4.140625" style="133" customWidth="1"/>
    <col min="73" max="73" width="0.85546875" style="133" customWidth="1"/>
    <col min="74" max="75" width="4.140625" style="133" customWidth="1"/>
    <col min="76" max="76" width="0.85546875" style="0" customWidth="1"/>
    <col min="77" max="78" width="4.140625" style="0" customWidth="1"/>
    <col min="79" max="79" width="0.85546875" style="0" customWidth="1"/>
    <col min="80" max="80" width="4.140625" style="0" customWidth="1"/>
    <col min="81" max="81" width="0.71875" style="0" customWidth="1"/>
    <col min="82" max="82" width="4.57421875" style="0" customWidth="1"/>
    <col min="83" max="83" width="0.85546875" style="0" customWidth="1"/>
    <col min="84" max="92" width="4.140625" style="0" customWidth="1"/>
    <col min="93" max="93" width="0.85546875" style="0" customWidth="1"/>
    <col min="94" max="95" width="4.140625" style="0" customWidth="1"/>
    <col min="96" max="96" width="0.85546875" style="0" customWidth="1"/>
    <col min="97" max="99" width="4.140625" style="0" customWidth="1"/>
    <col min="100" max="100" width="0.85546875" style="0" customWidth="1"/>
    <col min="101" max="101" width="4.140625" style="0" customWidth="1"/>
    <col min="102" max="102" width="69.140625" style="878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CX1" s="839" t="s">
        <v>441</v>
      </c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6"/>
      <c r="L2" s="456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CX2" s="840" t="s">
        <v>442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6"/>
      <c r="L3" s="456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CX3" s="841" t="s">
        <v>443</v>
      </c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2" ht="11.25" customHeight="1">
      <c r="A4" s="842" t="s">
        <v>253</v>
      </c>
      <c r="B4" s="879" t="s">
        <v>476</v>
      </c>
      <c r="C4" s="240">
        <v>1607266</v>
      </c>
      <c r="D4" s="240">
        <v>333</v>
      </c>
      <c r="E4" s="880">
        <v>150</v>
      </c>
      <c r="F4" s="844">
        <v>27</v>
      </c>
      <c r="G4" s="880">
        <v>53.8</v>
      </c>
      <c r="H4" s="853" t="s">
        <v>472</v>
      </c>
      <c r="I4" s="881">
        <v>750</v>
      </c>
      <c r="J4" s="846">
        <v>10000</v>
      </c>
      <c r="K4" s="882">
        <v>236</v>
      </c>
      <c r="L4" s="883" t="s">
        <v>388</v>
      </c>
      <c r="M4" s="849" t="s">
        <v>389</v>
      </c>
      <c r="N4" s="881">
        <v>5600</v>
      </c>
      <c r="O4" s="846">
        <v>139.97</v>
      </c>
      <c r="P4" s="248">
        <v>9</v>
      </c>
      <c r="Q4" s="249" t="s">
        <v>328</v>
      </c>
      <c r="R4" s="850">
        <v>8</v>
      </c>
      <c r="S4" s="211"/>
      <c r="T4" s="212"/>
      <c r="U4" s="213"/>
      <c r="V4" s="644"/>
      <c r="W4" s="644"/>
      <c r="X4" s="167"/>
      <c r="Y4" s="644"/>
      <c r="Z4" s="169"/>
      <c r="AA4" s="644"/>
      <c r="AB4" s="644"/>
      <c r="AC4" s="644"/>
      <c r="AD4" s="644"/>
      <c r="AE4" s="222"/>
      <c r="AF4" s="644"/>
      <c r="AG4" s="644"/>
      <c r="AH4" s="644"/>
      <c r="AI4" s="644"/>
      <c r="AJ4" s="644"/>
      <c r="AK4" s="515"/>
      <c r="AL4" s="228"/>
      <c r="AM4" s="515"/>
      <c r="AN4" s="515"/>
      <c r="AO4" s="515"/>
      <c r="AP4" s="515"/>
      <c r="AQ4" s="184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884"/>
      <c r="BC4" s="761"/>
      <c r="BD4" s="761"/>
      <c r="BE4" s="761"/>
      <c r="BF4" s="761"/>
      <c r="BG4" s="761"/>
      <c r="BH4" s="761"/>
      <c r="BI4" s="761"/>
      <c r="BJ4" s="274"/>
      <c r="BK4" s="885"/>
      <c r="BL4" s="885"/>
      <c r="BM4" s="885"/>
      <c r="BN4" s="885"/>
      <c r="BO4" s="274"/>
      <c r="BP4" s="886"/>
      <c r="BQ4" s="274"/>
      <c r="BR4" s="274"/>
      <c r="BS4" s="274"/>
      <c r="BT4" s="887"/>
      <c r="BU4" s="274"/>
      <c r="BV4" s="274"/>
      <c r="BW4" s="274"/>
      <c r="BX4" s="274"/>
      <c r="BY4" s="888"/>
      <c r="BZ4" s="888"/>
      <c r="CA4" s="274"/>
      <c r="CB4" s="889"/>
      <c r="CC4" s="274"/>
      <c r="CD4" s="890"/>
      <c r="CE4" s="274"/>
      <c r="CF4" s="274"/>
      <c r="CG4" s="891"/>
      <c r="CH4" s="615"/>
      <c r="CI4" s="891"/>
      <c r="CJ4" s="891"/>
      <c r="CK4" s="615"/>
      <c r="CL4" s="615"/>
      <c r="CM4" s="615"/>
      <c r="CN4" s="615"/>
      <c r="CO4" s="770"/>
      <c r="CP4" s="615"/>
      <c r="CQ4" s="615"/>
      <c r="CR4" s="615"/>
      <c r="CS4" s="615"/>
      <c r="CT4" s="615"/>
      <c r="CU4" s="615"/>
      <c r="CV4" s="615"/>
      <c r="CW4" s="615"/>
      <c r="CX4" s="892" t="s">
        <v>477</v>
      </c>
    </row>
    <row r="5" spans="1:102" ht="11.25" customHeight="1">
      <c r="A5" s="842"/>
      <c r="B5" s="879"/>
      <c r="C5" s="265"/>
      <c r="D5" s="265"/>
      <c r="E5" s="862"/>
      <c r="F5" s="625"/>
      <c r="G5" s="862"/>
      <c r="H5" s="863"/>
      <c r="I5" s="832"/>
      <c r="J5" s="833"/>
      <c r="K5" s="864"/>
      <c r="L5" s="865"/>
      <c r="M5" s="866"/>
      <c r="N5" s="832"/>
      <c r="O5" s="833"/>
      <c r="P5" s="248"/>
      <c r="Q5" s="249" t="s">
        <v>259</v>
      </c>
      <c r="R5" s="853">
        <v>1</v>
      </c>
      <c r="S5" s="211"/>
      <c r="T5" s="212"/>
      <c r="U5" s="349"/>
      <c r="V5" s="349"/>
      <c r="W5" s="893"/>
      <c r="X5" s="167"/>
      <c r="Y5" s="893"/>
      <c r="Z5" s="169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AN5" s="893"/>
      <c r="AO5" s="893"/>
      <c r="AP5" s="893"/>
      <c r="AQ5" s="894"/>
      <c r="AR5" s="893"/>
      <c r="AS5" s="893"/>
      <c r="AT5" s="893"/>
      <c r="AU5" s="515"/>
      <c r="AV5" s="515"/>
      <c r="AW5" s="515"/>
      <c r="AX5" s="515"/>
      <c r="AY5" s="515"/>
      <c r="AZ5" s="515"/>
      <c r="BA5" s="515"/>
      <c r="BB5" s="884"/>
      <c r="BC5" s="761"/>
      <c r="BD5" s="761"/>
      <c r="BE5" s="761"/>
      <c r="BF5" s="761"/>
      <c r="BG5" s="761"/>
      <c r="BH5" s="761"/>
      <c r="BI5" s="761"/>
      <c r="BJ5" s="762"/>
      <c r="BK5" s="885"/>
      <c r="BL5" s="885"/>
      <c r="BM5" s="885"/>
      <c r="BN5" s="885"/>
      <c r="BO5" s="762"/>
      <c r="BP5" s="886"/>
      <c r="BQ5" s="762"/>
      <c r="BR5" s="274"/>
      <c r="BS5" s="274"/>
      <c r="BT5" s="274"/>
      <c r="BU5" s="762"/>
      <c r="BV5" s="762"/>
      <c r="BW5" s="762"/>
      <c r="BX5" s="762"/>
      <c r="BY5" s="888"/>
      <c r="BZ5" s="888"/>
      <c r="CA5" s="762"/>
      <c r="CB5" s="889"/>
      <c r="CC5" s="762"/>
      <c r="CD5" s="890"/>
      <c r="CE5" s="762"/>
      <c r="CF5" s="762"/>
      <c r="CG5" s="891"/>
      <c r="CH5" s="615"/>
      <c r="CI5" s="891"/>
      <c r="CJ5" s="891"/>
      <c r="CK5" s="615"/>
      <c r="CL5" s="615"/>
      <c r="CM5" s="615"/>
      <c r="CN5" s="615"/>
      <c r="CO5" s="770"/>
      <c r="CP5" s="615"/>
      <c r="CQ5" s="615"/>
      <c r="CR5" s="615"/>
      <c r="CS5" s="615"/>
      <c r="CT5" s="615"/>
      <c r="CU5" s="615"/>
      <c r="CV5" s="615"/>
      <c r="CW5" s="615"/>
      <c r="CX5" s="892"/>
    </row>
    <row r="6" spans="1:102" s="122" customFormat="1" ht="5.25" customHeight="1">
      <c r="A6" s="842"/>
      <c r="B6" s="776"/>
      <c r="C6" s="776"/>
      <c r="D6" s="776"/>
      <c r="E6" s="776"/>
      <c r="F6" s="776"/>
      <c r="G6" s="776"/>
      <c r="H6" s="776"/>
      <c r="I6" s="776"/>
      <c r="J6" s="776"/>
      <c r="K6" s="776"/>
      <c r="L6" s="776"/>
      <c r="M6" s="776"/>
      <c r="N6" s="776"/>
      <c r="O6" s="776"/>
      <c r="P6" s="776"/>
      <c r="Q6" s="776"/>
      <c r="R6" s="776"/>
      <c r="S6" s="776"/>
      <c r="T6" s="776"/>
      <c r="U6" s="776"/>
      <c r="V6" s="776"/>
      <c r="W6" s="776"/>
      <c r="X6" s="776"/>
      <c r="Y6" s="776"/>
      <c r="Z6" s="776"/>
      <c r="AA6" s="776"/>
      <c r="AB6" s="776"/>
      <c r="AC6" s="776"/>
      <c r="AD6" s="776"/>
      <c r="AE6" s="776"/>
      <c r="AF6" s="776"/>
      <c r="AG6" s="776"/>
      <c r="AH6" s="776"/>
      <c r="AI6" s="776"/>
      <c r="AJ6" s="776"/>
      <c r="AK6" s="776"/>
      <c r="AL6" s="776"/>
      <c r="AM6" s="776"/>
      <c r="AN6" s="776"/>
      <c r="AO6" s="776"/>
      <c r="AP6" s="776"/>
      <c r="AQ6" s="776"/>
      <c r="AR6" s="776"/>
      <c r="AS6" s="776"/>
      <c r="AT6" s="776"/>
      <c r="AU6" s="776"/>
      <c r="AV6" s="776"/>
      <c r="AW6" s="776"/>
      <c r="AX6" s="776"/>
      <c r="AY6" s="776"/>
      <c r="AZ6" s="776"/>
      <c r="BA6" s="776"/>
      <c r="BB6" s="776"/>
      <c r="BC6" s="776"/>
      <c r="BD6" s="776"/>
      <c r="BE6" s="776"/>
      <c r="BF6" s="776"/>
      <c r="BG6" s="776"/>
      <c r="BH6" s="776"/>
      <c r="BI6" s="776"/>
      <c r="BJ6" s="776"/>
      <c r="BK6" s="776"/>
      <c r="BL6" s="776"/>
      <c r="BM6" s="776"/>
      <c r="BN6" s="776"/>
      <c r="BO6" s="776"/>
      <c r="BP6" s="776"/>
      <c r="BQ6" s="776"/>
      <c r="BR6" s="776"/>
      <c r="BS6" s="776"/>
      <c r="BT6" s="776"/>
      <c r="BU6" s="776"/>
      <c r="BV6" s="776"/>
      <c r="BW6" s="776"/>
      <c r="BX6" s="776"/>
      <c r="BY6" s="776"/>
      <c r="BZ6" s="776"/>
      <c r="CA6" s="776"/>
      <c r="CB6" s="776"/>
      <c r="CC6" s="776"/>
      <c r="CD6" s="776"/>
      <c r="CE6" s="776"/>
      <c r="CF6" s="776"/>
      <c r="CG6" s="776"/>
      <c r="CH6" s="776"/>
      <c r="CI6" s="776"/>
      <c r="CJ6" s="776"/>
      <c r="CK6" s="776"/>
      <c r="CL6" s="776"/>
      <c r="CM6" s="776"/>
      <c r="CN6" s="776"/>
      <c r="CO6" s="776"/>
      <c r="CP6" s="776"/>
      <c r="CQ6" s="776"/>
      <c r="CR6" s="776"/>
      <c r="CS6" s="776"/>
      <c r="CT6" s="776"/>
      <c r="CU6" s="776"/>
      <c r="CV6" s="776"/>
      <c r="CW6" s="776"/>
      <c r="CX6" s="895"/>
    </row>
    <row r="7" spans="1:102" ht="11.25" customHeight="1">
      <c r="A7" s="842"/>
      <c r="B7" s="879" t="s">
        <v>478</v>
      </c>
      <c r="C7" s="265">
        <v>2007263</v>
      </c>
      <c r="D7" s="265">
        <v>333</v>
      </c>
      <c r="E7" s="830">
        <v>190.5</v>
      </c>
      <c r="F7" s="625">
        <v>34</v>
      </c>
      <c r="G7" s="862">
        <v>62.9</v>
      </c>
      <c r="H7" s="853" t="s">
        <v>472</v>
      </c>
      <c r="I7" s="832">
        <v>825</v>
      </c>
      <c r="J7" s="833">
        <v>9500</v>
      </c>
      <c r="K7" s="864">
        <v>212</v>
      </c>
      <c r="L7" s="865" t="s">
        <v>388</v>
      </c>
      <c r="M7" s="835" t="s">
        <v>389</v>
      </c>
      <c r="N7" s="832">
        <v>5600</v>
      </c>
      <c r="O7" s="833">
        <v>139.97</v>
      </c>
      <c r="P7" s="285">
        <v>9</v>
      </c>
      <c r="Q7" s="249" t="s">
        <v>328</v>
      </c>
      <c r="R7" s="896">
        <v>8</v>
      </c>
      <c r="S7" s="211"/>
      <c r="T7" s="212"/>
      <c r="U7" s="213"/>
      <c r="V7" s="893"/>
      <c r="W7" s="893"/>
      <c r="X7" s="167"/>
      <c r="Y7" s="893"/>
      <c r="Z7" s="169"/>
      <c r="AA7" s="893"/>
      <c r="AB7" s="893"/>
      <c r="AC7" s="893"/>
      <c r="AD7" s="893"/>
      <c r="AE7" s="222"/>
      <c r="AF7" s="349"/>
      <c r="AG7" s="893"/>
      <c r="AH7" s="893"/>
      <c r="AI7" s="893"/>
      <c r="AJ7" s="893"/>
      <c r="AK7" s="893"/>
      <c r="AL7" s="228"/>
      <c r="AM7" s="893"/>
      <c r="AN7" s="893"/>
      <c r="AO7" s="893"/>
      <c r="AP7" s="893"/>
      <c r="AQ7" s="184"/>
      <c r="AR7" s="893"/>
      <c r="AS7" s="893"/>
      <c r="AT7" s="893"/>
      <c r="AU7" s="515"/>
      <c r="AV7" s="515"/>
      <c r="AW7" s="515"/>
      <c r="AX7" s="515"/>
      <c r="AY7" s="515"/>
      <c r="AZ7" s="515"/>
      <c r="BA7" s="515"/>
      <c r="BB7" s="884"/>
      <c r="BC7" s="761"/>
      <c r="BD7" s="761"/>
      <c r="BE7" s="761"/>
      <c r="BF7" s="761"/>
      <c r="BG7" s="761"/>
      <c r="BH7" s="761"/>
      <c r="BI7" s="761"/>
      <c r="BJ7" s="762"/>
      <c r="BK7" s="885"/>
      <c r="BL7" s="885"/>
      <c r="BM7" s="885"/>
      <c r="BN7" s="885"/>
      <c r="BO7" s="762"/>
      <c r="BP7" s="886"/>
      <c r="BQ7" s="762"/>
      <c r="BR7" s="274"/>
      <c r="BS7" s="274"/>
      <c r="BT7" s="887"/>
      <c r="BU7" s="762"/>
      <c r="BV7" s="762"/>
      <c r="BW7" s="762"/>
      <c r="BX7" s="762"/>
      <c r="BY7" s="888"/>
      <c r="BZ7" s="888"/>
      <c r="CA7" s="762"/>
      <c r="CB7" s="889"/>
      <c r="CC7" s="762"/>
      <c r="CD7" s="890"/>
      <c r="CE7" s="762"/>
      <c r="CF7" s="762"/>
      <c r="CG7" s="891"/>
      <c r="CH7" s="615"/>
      <c r="CI7" s="891"/>
      <c r="CJ7" s="891"/>
      <c r="CK7" s="615"/>
      <c r="CL7" s="615"/>
      <c r="CM7" s="615"/>
      <c r="CN7" s="615"/>
      <c r="CO7" s="770"/>
      <c r="CP7" s="615"/>
      <c r="CQ7" s="615"/>
      <c r="CR7" s="615"/>
      <c r="CS7" s="615"/>
      <c r="CT7" s="615"/>
      <c r="CU7" s="615"/>
      <c r="CV7" s="615"/>
      <c r="CW7" s="615"/>
      <c r="CX7" s="856" t="s">
        <v>479</v>
      </c>
    </row>
    <row r="8" spans="1:102" ht="11.25" customHeight="1">
      <c r="A8" s="842"/>
      <c r="B8" s="879"/>
      <c r="C8" s="265"/>
      <c r="D8" s="265"/>
      <c r="E8" s="862"/>
      <c r="F8" s="625"/>
      <c r="G8" s="862"/>
      <c r="H8" s="863"/>
      <c r="I8" s="832"/>
      <c r="J8" s="833"/>
      <c r="K8" s="864"/>
      <c r="L8" s="865"/>
      <c r="M8" s="866"/>
      <c r="N8" s="832"/>
      <c r="O8" s="833"/>
      <c r="P8" s="285"/>
      <c r="Q8" s="249" t="s">
        <v>259</v>
      </c>
      <c r="R8" s="850">
        <v>1</v>
      </c>
      <c r="S8" s="211"/>
      <c r="T8" s="212"/>
      <c r="U8" s="349"/>
      <c r="V8" s="349"/>
      <c r="W8" s="893"/>
      <c r="X8" s="167"/>
      <c r="Y8" s="893"/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228"/>
      <c r="AM8" s="893"/>
      <c r="AN8" s="893"/>
      <c r="AO8" s="893"/>
      <c r="AP8" s="893"/>
      <c r="AQ8" s="894"/>
      <c r="AR8" s="893"/>
      <c r="AS8" s="893"/>
      <c r="AT8" s="893"/>
      <c r="AU8" s="515"/>
      <c r="AV8" s="515"/>
      <c r="AW8" s="515"/>
      <c r="AX8" s="515"/>
      <c r="AY8" s="515"/>
      <c r="AZ8" s="515"/>
      <c r="BA8" s="515"/>
      <c r="BB8" s="884"/>
      <c r="BC8" s="761"/>
      <c r="BD8" s="761"/>
      <c r="BE8" s="761"/>
      <c r="BF8" s="761"/>
      <c r="BG8" s="761"/>
      <c r="BH8" s="761"/>
      <c r="BI8" s="761"/>
      <c r="BJ8" s="762"/>
      <c r="BK8" s="885"/>
      <c r="BL8" s="885"/>
      <c r="BM8" s="885"/>
      <c r="BN8" s="885"/>
      <c r="BO8" s="762"/>
      <c r="BP8" s="886"/>
      <c r="BQ8" s="762"/>
      <c r="BR8" s="274"/>
      <c r="BS8" s="274"/>
      <c r="BT8" s="274"/>
      <c r="BU8" s="762"/>
      <c r="BV8" s="762"/>
      <c r="BW8" s="762"/>
      <c r="BX8" s="762"/>
      <c r="BY8" s="888"/>
      <c r="BZ8" s="888"/>
      <c r="CA8" s="762"/>
      <c r="CB8" s="889"/>
      <c r="CC8" s="762"/>
      <c r="CD8" s="890"/>
      <c r="CE8" s="762"/>
      <c r="CF8" s="762"/>
      <c r="CG8" s="891"/>
      <c r="CH8" s="615"/>
      <c r="CI8" s="891"/>
      <c r="CJ8" s="891"/>
      <c r="CK8" s="615"/>
      <c r="CL8" s="615"/>
      <c r="CM8" s="615"/>
      <c r="CN8" s="615"/>
      <c r="CO8" s="770"/>
      <c r="CP8" s="615"/>
      <c r="CQ8" s="615"/>
      <c r="CR8" s="615"/>
      <c r="CS8" s="615"/>
      <c r="CT8" s="615"/>
      <c r="CU8" s="615"/>
      <c r="CV8" s="615"/>
      <c r="CW8" s="615"/>
      <c r="CX8" s="856"/>
    </row>
    <row r="9" spans="1:102" s="122" customFormat="1" ht="5.25" customHeight="1">
      <c r="A9" s="842"/>
      <c r="B9" s="776"/>
      <c r="C9" s="776"/>
      <c r="D9" s="776"/>
      <c r="E9" s="776"/>
      <c r="F9" s="776"/>
      <c r="G9" s="776"/>
      <c r="H9" s="776"/>
      <c r="I9" s="776"/>
      <c r="J9" s="776"/>
      <c r="K9" s="776"/>
      <c r="L9" s="776"/>
      <c r="M9" s="776"/>
      <c r="N9" s="776"/>
      <c r="O9" s="776"/>
      <c r="P9" s="776"/>
      <c r="Q9" s="776"/>
      <c r="R9" s="776"/>
      <c r="S9" s="776"/>
      <c r="T9" s="776"/>
      <c r="U9" s="776"/>
      <c r="V9" s="776"/>
      <c r="W9" s="776"/>
      <c r="X9" s="776"/>
      <c r="Y9" s="776"/>
      <c r="Z9" s="776"/>
      <c r="AA9" s="776"/>
      <c r="AB9" s="776"/>
      <c r="AC9" s="776"/>
      <c r="AD9" s="776"/>
      <c r="AE9" s="776"/>
      <c r="AF9" s="776"/>
      <c r="AG9" s="776"/>
      <c r="AH9" s="776"/>
      <c r="AI9" s="776"/>
      <c r="AJ9" s="776"/>
      <c r="AK9" s="776"/>
      <c r="AL9" s="776"/>
      <c r="AM9" s="776"/>
      <c r="AN9" s="776"/>
      <c r="AO9" s="776"/>
      <c r="AP9" s="776"/>
      <c r="AQ9" s="776"/>
      <c r="AR9" s="776"/>
      <c r="AS9" s="776"/>
      <c r="AT9" s="776"/>
      <c r="AU9" s="776"/>
      <c r="AV9" s="776"/>
      <c r="AW9" s="776"/>
      <c r="AX9" s="776"/>
      <c r="AY9" s="776"/>
      <c r="AZ9" s="776"/>
      <c r="BA9" s="776"/>
      <c r="BB9" s="776"/>
      <c r="BC9" s="776"/>
      <c r="BD9" s="776"/>
      <c r="BE9" s="776"/>
      <c r="BF9" s="776"/>
      <c r="BG9" s="776"/>
      <c r="BH9" s="776"/>
      <c r="BI9" s="776"/>
      <c r="BJ9" s="776"/>
      <c r="BK9" s="776"/>
      <c r="BL9" s="776"/>
      <c r="BM9" s="776"/>
      <c r="BN9" s="776"/>
      <c r="BO9" s="776"/>
      <c r="BP9" s="776"/>
      <c r="BQ9" s="776"/>
      <c r="BR9" s="776"/>
      <c r="BS9" s="776"/>
      <c r="BT9" s="776"/>
      <c r="BU9" s="776"/>
      <c r="BV9" s="776"/>
      <c r="BW9" s="776"/>
      <c r="BX9" s="776"/>
      <c r="BY9" s="776"/>
      <c r="BZ9" s="776"/>
      <c r="CA9" s="776"/>
      <c r="CB9" s="776"/>
      <c r="CC9" s="776"/>
      <c r="CD9" s="776"/>
      <c r="CE9" s="776"/>
      <c r="CF9" s="776"/>
      <c r="CG9" s="776"/>
      <c r="CH9" s="776"/>
      <c r="CI9" s="776"/>
      <c r="CJ9" s="776"/>
      <c r="CK9" s="776"/>
      <c r="CL9" s="776"/>
      <c r="CM9" s="776"/>
      <c r="CN9" s="776"/>
      <c r="CO9" s="776"/>
      <c r="CP9" s="776"/>
      <c r="CQ9" s="776"/>
      <c r="CR9" s="776"/>
      <c r="CS9" s="776"/>
      <c r="CT9" s="776"/>
      <c r="CU9" s="776"/>
      <c r="CV9" s="776"/>
      <c r="CW9" s="776"/>
      <c r="CX9" s="895"/>
    </row>
    <row r="10" spans="1:102" ht="11.25" customHeight="1">
      <c r="A10" s="842"/>
      <c r="B10" s="879" t="s">
        <v>480</v>
      </c>
      <c r="C10" s="265">
        <v>2007804</v>
      </c>
      <c r="D10" s="265">
        <v>333</v>
      </c>
      <c r="E10" s="830">
        <v>165</v>
      </c>
      <c r="F10" s="625">
        <v>30</v>
      </c>
      <c r="G10" s="862">
        <v>56.5</v>
      </c>
      <c r="H10" s="835" t="s">
        <v>472</v>
      </c>
      <c r="I10" s="833">
        <v>825</v>
      </c>
      <c r="J10" s="833">
        <v>9500</v>
      </c>
      <c r="K10" s="630">
        <v>224</v>
      </c>
      <c r="L10" s="751" t="s">
        <v>388</v>
      </c>
      <c r="M10" s="835" t="s">
        <v>389</v>
      </c>
      <c r="N10" s="833">
        <v>6720</v>
      </c>
      <c r="O10" s="833">
        <v>167.96</v>
      </c>
      <c r="P10" s="285">
        <v>9</v>
      </c>
      <c r="Q10" s="249" t="s">
        <v>328</v>
      </c>
      <c r="R10" s="850">
        <v>8</v>
      </c>
      <c r="S10" s="211"/>
      <c r="T10" s="212"/>
      <c r="U10" s="213"/>
      <c r="V10" s="893"/>
      <c r="W10" s="893"/>
      <c r="X10" s="167"/>
      <c r="Y10" s="893"/>
      <c r="Z10" s="169"/>
      <c r="AA10" s="893"/>
      <c r="AB10" s="893"/>
      <c r="AC10" s="893"/>
      <c r="AD10" s="893"/>
      <c r="AE10" s="222"/>
      <c r="AF10" s="349"/>
      <c r="AG10" s="893"/>
      <c r="AH10" s="893"/>
      <c r="AI10" s="893"/>
      <c r="AJ10" s="893"/>
      <c r="AK10" s="893"/>
      <c r="AL10" s="228"/>
      <c r="AM10" s="893"/>
      <c r="AN10" s="893"/>
      <c r="AO10" s="893"/>
      <c r="AP10" s="893"/>
      <c r="AQ10" s="893"/>
      <c r="AR10" s="893"/>
      <c r="AS10" s="893"/>
      <c r="AT10" s="893"/>
      <c r="AU10" s="515"/>
      <c r="AV10" s="515"/>
      <c r="AW10" s="515"/>
      <c r="AX10" s="515"/>
      <c r="AY10" s="515"/>
      <c r="AZ10" s="515"/>
      <c r="BA10" s="515"/>
      <c r="BB10" s="884"/>
      <c r="BC10" s="761"/>
      <c r="BD10" s="761"/>
      <c r="BE10" s="761"/>
      <c r="BF10" s="761"/>
      <c r="BG10" s="761"/>
      <c r="BH10" s="761"/>
      <c r="BI10" s="761"/>
      <c r="BJ10" s="762"/>
      <c r="BK10" s="885"/>
      <c r="BL10" s="885"/>
      <c r="BM10" s="885"/>
      <c r="BN10" s="885"/>
      <c r="BO10" s="762"/>
      <c r="BP10" s="886"/>
      <c r="BQ10" s="762"/>
      <c r="BR10" s="274"/>
      <c r="BS10" s="274"/>
      <c r="BT10" s="887"/>
      <c r="BU10" s="762"/>
      <c r="BV10" s="762"/>
      <c r="BW10" s="762"/>
      <c r="BX10" s="762"/>
      <c r="BY10" s="888"/>
      <c r="BZ10" s="888"/>
      <c r="CA10" s="762"/>
      <c r="CB10" s="889"/>
      <c r="CC10" s="762"/>
      <c r="CD10" s="890"/>
      <c r="CE10" s="762"/>
      <c r="CF10" s="762"/>
      <c r="CG10" s="891"/>
      <c r="CH10" s="615"/>
      <c r="CI10" s="891"/>
      <c r="CJ10" s="891"/>
      <c r="CK10" s="615"/>
      <c r="CL10" s="615"/>
      <c r="CM10" s="615"/>
      <c r="CN10" s="615"/>
      <c r="CO10" s="770"/>
      <c r="CP10" s="615"/>
      <c r="CQ10" s="615"/>
      <c r="CR10" s="615"/>
      <c r="CS10" s="615"/>
      <c r="CT10" s="615"/>
      <c r="CU10" s="615"/>
      <c r="CV10" s="615"/>
      <c r="CW10" s="615"/>
      <c r="CX10" s="897" t="s">
        <v>481</v>
      </c>
    </row>
    <row r="11" spans="1:102" ht="11.25" customHeight="1">
      <c r="A11" s="842"/>
      <c r="B11" s="879"/>
      <c r="C11" s="265"/>
      <c r="D11" s="265"/>
      <c r="E11" s="830"/>
      <c r="F11" s="625"/>
      <c r="G11" s="830"/>
      <c r="H11" s="835"/>
      <c r="I11" s="833"/>
      <c r="J11" s="833"/>
      <c r="K11" s="630"/>
      <c r="L11" s="751"/>
      <c r="M11" s="866"/>
      <c r="N11" s="833"/>
      <c r="O11" s="833"/>
      <c r="P11" s="285"/>
      <c r="Q11" s="249" t="s">
        <v>259</v>
      </c>
      <c r="R11" s="850">
        <v>1</v>
      </c>
      <c r="S11" s="211"/>
      <c r="T11" s="212"/>
      <c r="U11" s="349"/>
      <c r="V11" s="349"/>
      <c r="W11" s="893"/>
      <c r="X11" s="167"/>
      <c r="Y11" s="893"/>
      <c r="Z11" s="893"/>
      <c r="AA11" s="893"/>
      <c r="AB11" s="893"/>
      <c r="AC11" s="893"/>
      <c r="AD11" s="893"/>
      <c r="AE11" s="893"/>
      <c r="AF11" s="893"/>
      <c r="AG11" s="893"/>
      <c r="AH11" s="893"/>
      <c r="AI11" s="893"/>
      <c r="AJ11" s="893"/>
      <c r="AK11" s="893"/>
      <c r="AL11" s="228"/>
      <c r="AM11" s="893"/>
      <c r="AN11" s="893"/>
      <c r="AO11" s="893"/>
      <c r="AP11" s="893"/>
      <c r="AQ11" s="894"/>
      <c r="AR11" s="894"/>
      <c r="AS11" s="894"/>
      <c r="AT11" s="893"/>
      <c r="AU11" s="515"/>
      <c r="AV11" s="515"/>
      <c r="AW11" s="515"/>
      <c r="AX11" s="515"/>
      <c r="AY11" s="515"/>
      <c r="AZ11" s="515"/>
      <c r="BA11" s="515"/>
      <c r="BB11" s="884"/>
      <c r="BC11" s="761"/>
      <c r="BD11" s="761"/>
      <c r="BE11" s="761"/>
      <c r="BF11" s="761"/>
      <c r="BG11" s="761"/>
      <c r="BH11" s="761"/>
      <c r="BI11" s="761"/>
      <c r="BJ11" s="762"/>
      <c r="BK11" s="885"/>
      <c r="BL11" s="885"/>
      <c r="BM11" s="885"/>
      <c r="BN11" s="885"/>
      <c r="BO11" s="762"/>
      <c r="BP11" s="886"/>
      <c r="BQ11" s="762"/>
      <c r="BR11" s="274"/>
      <c r="BS11" s="274"/>
      <c r="BT11" s="274"/>
      <c r="BU11" s="762"/>
      <c r="BV11" s="762"/>
      <c r="BW11" s="762"/>
      <c r="BX11" s="762"/>
      <c r="BY11" s="888"/>
      <c r="BZ11" s="888"/>
      <c r="CA11" s="762"/>
      <c r="CB11" s="889"/>
      <c r="CC11" s="762"/>
      <c r="CD11" s="890"/>
      <c r="CE11" s="762"/>
      <c r="CF11" s="762"/>
      <c r="CG11" s="891"/>
      <c r="CH11" s="615"/>
      <c r="CI11" s="891"/>
      <c r="CJ11" s="891"/>
      <c r="CK11" s="615"/>
      <c r="CL11" s="615"/>
      <c r="CM11" s="615"/>
      <c r="CN11" s="615"/>
      <c r="CO11" s="770"/>
      <c r="CP11" s="615"/>
      <c r="CQ11" s="615"/>
      <c r="CR11" s="615"/>
      <c r="CS11" s="615"/>
      <c r="CT11" s="615"/>
      <c r="CU11" s="615"/>
      <c r="CV11" s="615"/>
      <c r="CW11" s="615"/>
      <c r="CX11" s="897"/>
    </row>
    <row r="12" spans="1:102" s="122" customFormat="1" ht="5.25" customHeight="1">
      <c r="A12" s="842"/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6"/>
      <c r="AQ12" s="776"/>
      <c r="AR12" s="776"/>
      <c r="AS12" s="776"/>
      <c r="AT12" s="776"/>
      <c r="AU12" s="776"/>
      <c r="AV12" s="776"/>
      <c r="AW12" s="776"/>
      <c r="AX12" s="776"/>
      <c r="AY12" s="776"/>
      <c r="AZ12" s="776"/>
      <c r="BA12" s="776"/>
      <c r="BB12" s="776"/>
      <c r="BC12" s="776"/>
      <c r="BD12" s="776"/>
      <c r="BE12" s="776"/>
      <c r="BF12" s="776"/>
      <c r="BG12" s="776"/>
      <c r="BH12" s="776"/>
      <c r="BI12" s="776"/>
      <c r="BJ12" s="776"/>
      <c r="BK12" s="776"/>
      <c r="BL12" s="776"/>
      <c r="BM12" s="776"/>
      <c r="BN12" s="776"/>
      <c r="BO12" s="776"/>
      <c r="BP12" s="776"/>
      <c r="BQ12" s="776"/>
      <c r="BR12" s="776"/>
      <c r="BS12" s="776"/>
      <c r="BT12" s="776"/>
      <c r="BU12" s="776"/>
      <c r="BV12" s="776"/>
      <c r="BW12" s="776"/>
      <c r="BX12" s="776"/>
      <c r="BY12" s="776"/>
      <c r="BZ12" s="776"/>
      <c r="CA12" s="776"/>
      <c r="CB12" s="776"/>
      <c r="CC12" s="776"/>
      <c r="CD12" s="776"/>
      <c r="CE12" s="776"/>
      <c r="CF12" s="776"/>
      <c r="CG12" s="776"/>
      <c r="CH12" s="776"/>
      <c r="CI12" s="776"/>
      <c r="CJ12" s="776"/>
      <c r="CK12" s="776"/>
      <c r="CL12" s="776"/>
      <c r="CM12" s="776"/>
      <c r="CN12" s="776"/>
      <c r="CO12" s="776"/>
      <c r="CP12" s="776"/>
      <c r="CQ12" s="776"/>
      <c r="CR12" s="776"/>
      <c r="CS12" s="776"/>
      <c r="CT12" s="776"/>
      <c r="CU12" s="776"/>
      <c r="CV12" s="776"/>
      <c r="CW12" s="776"/>
      <c r="CX12" s="895"/>
    </row>
    <row r="13" spans="1:102" ht="11.25" customHeight="1">
      <c r="A13" s="842"/>
      <c r="B13" s="879" t="s">
        <v>482</v>
      </c>
      <c r="C13" s="265">
        <v>2814726</v>
      </c>
      <c r="D13" s="265">
        <v>333</v>
      </c>
      <c r="E13" s="830">
        <v>123</v>
      </c>
      <c r="F13" s="625">
        <v>22</v>
      </c>
      <c r="G13" s="830">
        <v>44.1</v>
      </c>
      <c r="H13" s="835" t="s">
        <v>472</v>
      </c>
      <c r="I13" s="833">
        <v>825</v>
      </c>
      <c r="J13" s="833">
        <v>10000</v>
      </c>
      <c r="K13" s="630">
        <v>214</v>
      </c>
      <c r="L13" s="751" t="s">
        <v>388</v>
      </c>
      <c r="M13" s="835" t="s">
        <v>389</v>
      </c>
      <c r="N13" s="833">
        <v>5600</v>
      </c>
      <c r="O13" s="833">
        <v>139.97</v>
      </c>
      <c r="P13" s="285">
        <v>9</v>
      </c>
      <c r="Q13" s="249" t="s">
        <v>328</v>
      </c>
      <c r="R13" s="850">
        <v>8</v>
      </c>
      <c r="S13" s="211"/>
      <c r="T13" s="212"/>
      <c r="U13" s="213"/>
      <c r="V13" s="893"/>
      <c r="W13" s="893"/>
      <c r="X13" s="167"/>
      <c r="Y13" s="893"/>
      <c r="Z13" s="169"/>
      <c r="AA13" s="893"/>
      <c r="AB13" s="893"/>
      <c r="AC13" s="893"/>
      <c r="AD13" s="893"/>
      <c r="AE13" s="222"/>
      <c r="AF13" s="349"/>
      <c r="AG13" s="893"/>
      <c r="AH13" s="893"/>
      <c r="AI13" s="893"/>
      <c r="AJ13" s="893"/>
      <c r="AK13" s="893"/>
      <c r="AL13" s="228"/>
      <c r="AM13" s="893"/>
      <c r="AN13" s="893"/>
      <c r="AO13" s="893"/>
      <c r="AP13" s="893"/>
      <c r="AQ13" s="184"/>
      <c r="AR13" s="894"/>
      <c r="AS13" s="894"/>
      <c r="AT13" s="893"/>
      <c r="AU13" s="515"/>
      <c r="AV13" s="515"/>
      <c r="AW13" s="515"/>
      <c r="AX13" s="515"/>
      <c r="AY13" s="515"/>
      <c r="AZ13" s="515"/>
      <c r="BA13" s="515"/>
      <c r="BB13" s="884"/>
      <c r="BC13" s="761"/>
      <c r="BD13" s="761"/>
      <c r="BE13" s="761"/>
      <c r="BF13" s="761"/>
      <c r="BG13" s="761"/>
      <c r="BH13" s="761"/>
      <c r="BI13" s="761"/>
      <c r="BJ13" s="762"/>
      <c r="BK13" s="885"/>
      <c r="BL13" s="885"/>
      <c r="BM13" s="885"/>
      <c r="BN13" s="885"/>
      <c r="BO13" s="762"/>
      <c r="BP13" s="886"/>
      <c r="BQ13" s="762"/>
      <c r="BR13" s="274"/>
      <c r="BS13" s="274"/>
      <c r="BT13" s="887"/>
      <c r="BU13" s="762"/>
      <c r="BV13" s="762"/>
      <c r="BW13" s="762"/>
      <c r="BX13" s="762"/>
      <c r="BY13" s="888"/>
      <c r="BZ13" s="888"/>
      <c r="CA13" s="762"/>
      <c r="CB13" s="889"/>
      <c r="CC13" s="762"/>
      <c r="CD13" s="890"/>
      <c r="CE13" s="762"/>
      <c r="CF13" s="762"/>
      <c r="CG13" s="891"/>
      <c r="CH13" s="615"/>
      <c r="CI13" s="891"/>
      <c r="CJ13" s="891"/>
      <c r="CK13" s="615"/>
      <c r="CL13" s="615"/>
      <c r="CM13" s="615"/>
      <c r="CN13" s="615"/>
      <c r="CO13" s="770"/>
      <c r="CP13" s="615"/>
      <c r="CQ13" s="615"/>
      <c r="CR13" s="615"/>
      <c r="CS13" s="615"/>
      <c r="CT13" s="615"/>
      <c r="CU13" s="615"/>
      <c r="CV13" s="615"/>
      <c r="CW13" s="615"/>
      <c r="CX13" s="897" t="s">
        <v>483</v>
      </c>
    </row>
    <row r="14" spans="1:102" ht="11.25" customHeight="1">
      <c r="A14" s="842"/>
      <c r="B14" s="879"/>
      <c r="C14" s="265"/>
      <c r="D14" s="265"/>
      <c r="E14" s="830"/>
      <c r="F14" s="625"/>
      <c r="G14" s="830"/>
      <c r="H14" s="835"/>
      <c r="I14" s="833"/>
      <c r="J14" s="833"/>
      <c r="K14" s="630"/>
      <c r="L14" s="751"/>
      <c r="M14" s="835"/>
      <c r="N14" s="833"/>
      <c r="O14" s="833"/>
      <c r="P14" s="285"/>
      <c r="Q14" s="249" t="s">
        <v>259</v>
      </c>
      <c r="R14" s="850">
        <v>1</v>
      </c>
      <c r="S14" s="211"/>
      <c r="T14" s="212"/>
      <c r="U14" s="349"/>
      <c r="V14" s="349"/>
      <c r="W14" s="893"/>
      <c r="X14" s="167"/>
      <c r="Y14" s="893"/>
      <c r="Z14" s="893"/>
      <c r="AA14" s="893"/>
      <c r="AB14" s="893"/>
      <c r="AC14" s="893"/>
      <c r="AD14" s="893"/>
      <c r="AE14" s="893"/>
      <c r="AF14" s="893"/>
      <c r="AG14" s="893"/>
      <c r="AH14" s="893"/>
      <c r="AI14" s="893"/>
      <c r="AJ14" s="893"/>
      <c r="AK14" s="893"/>
      <c r="AL14" s="228"/>
      <c r="AM14" s="893"/>
      <c r="AN14" s="893"/>
      <c r="AO14" s="893"/>
      <c r="AP14" s="893"/>
      <c r="AQ14" s="894"/>
      <c r="AR14" s="894"/>
      <c r="AS14" s="894"/>
      <c r="AT14" s="893"/>
      <c r="AU14" s="515"/>
      <c r="AV14" s="515"/>
      <c r="AW14" s="515"/>
      <c r="AX14" s="515"/>
      <c r="AY14" s="515"/>
      <c r="AZ14" s="515"/>
      <c r="BA14" s="515"/>
      <c r="BB14" s="884"/>
      <c r="BC14" s="761"/>
      <c r="BD14" s="761"/>
      <c r="BE14" s="761"/>
      <c r="BF14" s="761"/>
      <c r="BG14" s="761"/>
      <c r="BH14" s="761"/>
      <c r="BI14" s="761"/>
      <c r="BJ14" s="762"/>
      <c r="BK14" s="885"/>
      <c r="BL14" s="885"/>
      <c r="BM14" s="885"/>
      <c r="BN14" s="885"/>
      <c r="BO14" s="762"/>
      <c r="BP14" s="886"/>
      <c r="BQ14" s="762"/>
      <c r="BR14" s="274"/>
      <c r="BS14" s="274"/>
      <c r="BT14" s="274"/>
      <c r="BU14" s="762"/>
      <c r="BV14" s="762"/>
      <c r="BW14" s="762"/>
      <c r="BX14" s="762"/>
      <c r="BY14" s="888"/>
      <c r="BZ14" s="888"/>
      <c r="CA14" s="762"/>
      <c r="CB14" s="889"/>
      <c r="CC14" s="762"/>
      <c r="CD14" s="890"/>
      <c r="CE14" s="762"/>
      <c r="CF14" s="762"/>
      <c r="CG14" s="891"/>
      <c r="CH14" s="615"/>
      <c r="CI14" s="891"/>
      <c r="CJ14" s="891"/>
      <c r="CK14" s="615"/>
      <c r="CL14" s="615"/>
      <c r="CM14" s="615"/>
      <c r="CN14" s="615"/>
      <c r="CO14" s="770"/>
      <c r="CP14" s="615"/>
      <c r="CQ14" s="615"/>
      <c r="CR14" s="615"/>
      <c r="CS14" s="615"/>
      <c r="CT14" s="615"/>
      <c r="CU14" s="615"/>
      <c r="CV14" s="615"/>
      <c r="CW14" s="615"/>
      <c r="CX14" s="897"/>
    </row>
    <row r="15" spans="1:102" s="122" customFormat="1" ht="5.25" customHeight="1">
      <c r="A15" s="842"/>
      <c r="B15" s="776"/>
      <c r="C15" s="776"/>
      <c r="D15" s="776"/>
      <c r="E15" s="776"/>
      <c r="F15" s="776"/>
      <c r="G15" s="776"/>
      <c r="H15" s="776"/>
      <c r="I15" s="776"/>
      <c r="J15" s="776"/>
      <c r="K15" s="776"/>
      <c r="L15" s="776"/>
      <c r="M15" s="776"/>
      <c r="N15" s="776"/>
      <c r="O15" s="776"/>
      <c r="P15" s="776"/>
      <c r="Q15" s="776"/>
      <c r="R15" s="776"/>
      <c r="S15" s="776"/>
      <c r="T15" s="776"/>
      <c r="U15" s="776"/>
      <c r="V15" s="776"/>
      <c r="W15" s="776"/>
      <c r="X15" s="776"/>
      <c r="Y15" s="776"/>
      <c r="Z15" s="776"/>
      <c r="AA15" s="776"/>
      <c r="AB15" s="776"/>
      <c r="AC15" s="776"/>
      <c r="AD15" s="776"/>
      <c r="AE15" s="776"/>
      <c r="AF15" s="776"/>
      <c r="AG15" s="776"/>
      <c r="AH15" s="776"/>
      <c r="AI15" s="776"/>
      <c r="AJ15" s="776"/>
      <c r="AK15" s="776"/>
      <c r="AL15" s="776"/>
      <c r="AM15" s="776"/>
      <c r="AN15" s="776"/>
      <c r="AO15" s="776"/>
      <c r="AP15" s="776"/>
      <c r="AQ15" s="776"/>
      <c r="AR15" s="776"/>
      <c r="AS15" s="776"/>
      <c r="AT15" s="776"/>
      <c r="AU15" s="776"/>
      <c r="AV15" s="776"/>
      <c r="AW15" s="776"/>
      <c r="AX15" s="776"/>
      <c r="AY15" s="776"/>
      <c r="AZ15" s="776"/>
      <c r="BA15" s="776"/>
      <c r="BB15" s="776"/>
      <c r="BC15" s="776"/>
      <c r="BD15" s="776"/>
      <c r="BE15" s="776"/>
      <c r="BF15" s="776"/>
      <c r="BG15" s="776"/>
      <c r="BH15" s="776"/>
      <c r="BI15" s="776"/>
      <c r="BJ15" s="776"/>
      <c r="BK15" s="776"/>
      <c r="BL15" s="776"/>
      <c r="BM15" s="776"/>
      <c r="BN15" s="776"/>
      <c r="BO15" s="776"/>
      <c r="BP15" s="776"/>
      <c r="BQ15" s="776"/>
      <c r="BR15" s="776"/>
      <c r="BS15" s="776"/>
      <c r="BT15" s="776"/>
      <c r="BU15" s="776"/>
      <c r="BV15" s="776"/>
      <c r="BW15" s="776"/>
      <c r="BX15" s="776"/>
      <c r="BY15" s="776"/>
      <c r="BZ15" s="776"/>
      <c r="CA15" s="776"/>
      <c r="CB15" s="776"/>
      <c r="CC15" s="776"/>
      <c r="CD15" s="776"/>
      <c r="CE15" s="776"/>
      <c r="CF15" s="776"/>
      <c r="CG15" s="776"/>
      <c r="CH15" s="776"/>
      <c r="CI15" s="776"/>
      <c r="CJ15" s="776"/>
      <c r="CK15" s="776"/>
      <c r="CL15" s="776"/>
      <c r="CM15" s="776"/>
      <c r="CN15" s="776"/>
      <c r="CO15" s="776"/>
      <c r="CP15" s="776"/>
      <c r="CQ15" s="776"/>
      <c r="CR15" s="776"/>
      <c r="CS15" s="776"/>
      <c r="CT15" s="776"/>
      <c r="CU15" s="776"/>
      <c r="CV15" s="776"/>
      <c r="CW15" s="776"/>
      <c r="CX15" s="895"/>
    </row>
    <row r="16" spans="1:102" ht="11.25" customHeight="1">
      <c r="A16" s="842"/>
      <c r="B16" s="879" t="s">
        <v>484</v>
      </c>
      <c r="C16" s="265" t="s">
        <v>401</v>
      </c>
      <c r="D16" s="265">
        <v>333</v>
      </c>
      <c r="E16" s="830">
        <v>187.5</v>
      </c>
      <c r="F16" s="625">
        <v>35</v>
      </c>
      <c r="G16" s="830">
        <v>62.8</v>
      </c>
      <c r="H16" s="835" t="s">
        <v>435</v>
      </c>
      <c r="I16" s="833">
        <v>825</v>
      </c>
      <c r="J16" s="833">
        <v>10000</v>
      </c>
      <c r="K16" s="630">
        <v>236</v>
      </c>
      <c r="L16" s="751" t="s">
        <v>388</v>
      </c>
      <c r="M16" s="835" t="s">
        <v>389</v>
      </c>
      <c r="N16" s="833">
        <v>6720</v>
      </c>
      <c r="O16" s="833">
        <v>167.96</v>
      </c>
      <c r="P16" s="285">
        <v>9</v>
      </c>
      <c r="Q16" s="249" t="s">
        <v>328</v>
      </c>
      <c r="R16" s="850">
        <v>8</v>
      </c>
      <c r="S16" s="211"/>
      <c r="T16" s="212"/>
      <c r="U16" s="213"/>
      <c r="V16" s="893"/>
      <c r="W16" s="893"/>
      <c r="X16" s="167"/>
      <c r="Y16" s="893"/>
      <c r="Z16" s="169"/>
      <c r="AA16" s="893"/>
      <c r="AB16" s="893"/>
      <c r="AC16" s="893"/>
      <c r="AD16" s="893"/>
      <c r="AE16" s="222"/>
      <c r="AF16" s="349"/>
      <c r="AG16" s="893"/>
      <c r="AH16" s="893"/>
      <c r="AI16" s="893"/>
      <c r="AJ16" s="893"/>
      <c r="AK16" s="893"/>
      <c r="AL16" s="228"/>
      <c r="AM16" s="893"/>
      <c r="AN16" s="893"/>
      <c r="AO16" s="893"/>
      <c r="AP16" s="893"/>
      <c r="AQ16" s="894"/>
      <c r="AR16" s="893"/>
      <c r="AS16" s="893"/>
      <c r="AT16" s="893"/>
      <c r="AU16" s="515"/>
      <c r="AV16" s="515"/>
      <c r="AW16" s="515"/>
      <c r="AX16" s="515"/>
      <c r="AY16" s="515"/>
      <c r="AZ16" s="515"/>
      <c r="BA16" s="515"/>
      <c r="BB16" s="884"/>
      <c r="BC16" s="761"/>
      <c r="BD16" s="761"/>
      <c r="BE16" s="761"/>
      <c r="BF16" s="761"/>
      <c r="BG16" s="761"/>
      <c r="BH16" s="761"/>
      <c r="BI16" s="761"/>
      <c r="BJ16" s="762"/>
      <c r="BK16" s="885"/>
      <c r="BL16" s="885"/>
      <c r="BM16" s="885"/>
      <c r="BN16" s="885"/>
      <c r="BO16" s="762"/>
      <c r="BP16" s="886"/>
      <c r="BQ16" s="762"/>
      <c r="BR16" s="274"/>
      <c r="BS16" s="274"/>
      <c r="BT16" s="887"/>
      <c r="BU16" s="762"/>
      <c r="BV16" s="762"/>
      <c r="BW16" s="762"/>
      <c r="BX16" s="762"/>
      <c r="BY16" s="888"/>
      <c r="BZ16" s="888"/>
      <c r="CA16" s="762"/>
      <c r="CB16" s="889"/>
      <c r="CC16" s="762"/>
      <c r="CD16" s="890"/>
      <c r="CE16" s="762"/>
      <c r="CF16" s="762"/>
      <c r="CG16" s="891"/>
      <c r="CH16" s="615"/>
      <c r="CI16" s="891"/>
      <c r="CJ16" s="891"/>
      <c r="CK16" s="615"/>
      <c r="CL16" s="615"/>
      <c r="CM16" s="615"/>
      <c r="CN16" s="615"/>
      <c r="CO16" s="770"/>
      <c r="CP16" s="615"/>
      <c r="CQ16" s="615"/>
      <c r="CR16" s="615"/>
      <c r="CS16" s="615"/>
      <c r="CT16" s="615"/>
      <c r="CU16" s="615"/>
      <c r="CV16" s="615"/>
      <c r="CW16" s="615"/>
      <c r="CX16" s="856"/>
    </row>
    <row r="17" spans="1:102" ht="11.25" customHeight="1">
      <c r="A17" s="842"/>
      <c r="B17" s="879"/>
      <c r="C17" s="265"/>
      <c r="D17" s="265"/>
      <c r="E17" s="830"/>
      <c r="F17" s="625"/>
      <c r="G17" s="830"/>
      <c r="H17" s="835"/>
      <c r="I17" s="833"/>
      <c r="J17" s="833"/>
      <c r="K17" s="630"/>
      <c r="L17" s="751"/>
      <c r="M17" s="866"/>
      <c r="N17" s="833"/>
      <c r="O17" s="833"/>
      <c r="P17" s="285"/>
      <c r="Q17" s="249" t="s">
        <v>259</v>
      </c>
      <c r="R17" s="850">
        <v>1</v>
      </c>
      <c r="S17" s="211"/>
      <c r="T17" s="212"/>
      <c r="U17" s="349"/>
      <c r="V17" s="349"/>
      <c r="W17" s="893"/>
      <c r="X17" s="167"/>
      <c r="Y17" s="893"/>
      <c r="Z17" s="893"/>
      <c r="AA17" s="893"/>
      <c r="AB17" s="893"/>
      <c r="AC17" s="893"/>
      <c r="AD17" s="893"/>
      <c r="AE17" s="893"/>
      <c r="AF17" s="893"/>
      <c r="AG17" s="893"/>
      <c r="AH17" s="893"/>
      <c r="AI17" s="893"/>
      <c r="AJ17" s="893"/>
      <c r="AK17" s="893"/>
      <c r="AL17" s="228"/>
      <c r="AM17" s="893"/>
      <c r="AN17" s="893"/>
      <c r="AO17" s="893"/>
      <c r="AP17" s="893"/>
      <c r="AQ17" s="894"/>
      <c r="AR17" s="894"/>
      <c r="AS17" s="894"/>
      <c r="AT17" s="893"/>
      <c r="AU17" s="515"/>
      <c r="AV17" s="515"/>
      <c r="AW17" s="515"/>
      <c r="AX17" s="515"/>
      <c r="AY17" s="515"/>
      <c r="AZ17" s="515"/>
      <c r="BA17" s="515"/>
      <c r="BB17" s="884"/>
      <c r="BC17" s="761"/>
      <c r="BD17" s="761"/>
      <c r="BE17" s="761"/>
      <c r="BF17" s="761"/>
      <c r="BG17" s="761"/>
      <c r="BH17" s="761"/>
      <c r="BI17" s="761"/>
      <c r="BJ17" s="762"/>
      <c r="BK17" s="885"/>
      <c r="BL17" s="885"/>
      <c r="BM17" s="885"/>
      <c r="BN17" s="885"/>
      <c r="BO17" s="762"/>
      <c r="BP17" s="886"/>
      <c r="BQ17" s="762"/>
      <c r="BR17" s="274"/>
      <c r="BS17" s="274"/>
      <c r="BT17" s="274"/>
      <c r="BU17" s="762"/>
      <c r="BV17" s="762"/>
      <c r="BW17" s="762"/>
      <c r="BX17" s="762"/>
      <c r="BY17" s="888"/>
      <c r="BZ17" s="888"/>
      <c r="CA17" s="762"/>
      <c r="CB17" s="889"/>
      <c r="CC17" s="762"/>
      <c r="CD17" s="890"/>
      <c r="CE17" s="762"/>
      <c r="CF17" s="762"/>
      <c r="CG17" s="891"/>
      <c r="CH17" s="615"/>
      <c r="CI17" s="891"/>
      <c r="CJ17" s="891"/>
      <c r="CK17" s="615"/>
      <c r="CL17" s="615"/>
      <c r="CM17" s="615"/>
      <c r="CN17" s="615"/>
      <c r="CO17" s="770"/>
      <c r="CP17" s="615"/>
      <c r="CQ17" s="615"/>
      <c r="CR17" s="615"/>
      <c r="CS17" s="615"/>
      <c r="CT17" s="615"/>
      <c r="CU17" s="615"/>
      <c r="CV17" s="615"/>
      <c r="CW17" s="615"/>
      <c r="CX17" s="856"/>
    </row>
    <row r="18" spans="1:102" s="122" customFormat="1" ht="5.25" customHeight="1">
      <c r="A18" s="842"/>
      <c r="B18" s="776"/>
      <c r="C18" s="776"/>
      <c r="D18" s="776"/>
      <c r="E18" s="776"/>
      <c r="F18" s="776"/>
      <c r="G18" s="776"/>
      <c r="H18" s="776"/>
      <c r="I18" s="776"/>
      <c r="J18" s="776"/>
      <c r="K18" s="776"/>
      <c r="L18" s="776"/>
      <c r="M18" s="776"/>
      <c r="N18" s="776"/>
      <c r="O18" s="776"/>
      <c r="P18" s="776"/>
      <c r="Q18" s="776"/>
      <c r="R18" s="776"/>
      <c r="S18" s="776"/>
      <c r="T18" s="776"/>
      <c r="U18" s="776"/>
      <c r="V18" s="776"/>
      <c r="W18" s="776"/>
      <c r="X18" s="776"/>
      <c r="Y18" s="776"/>
      <c r="Z18" s="776"/>
      <c r="AA18" s="776"/>
      <c r="AB18" s="776"/>
      <c r="AC18" s="776"/>
      <c r="AD18" s="776"/>
      <c r="AE18" s="776"/>
      <c r="AF18" s="776"/>
      <c r="AG18" s="776"/>
      <c r="AH18" s="776"/>
      <c r="AI18" s="776"/>
      <c r="AJ18" s="776"/>
      <c r="AK18" s="776"/>
      <c r="AL18" s="776"/>
      <c r="AM18" s="776"/>
      <c r="AN18" s="776"/>
      <c r="AO18" s="776"/>
      <c r="AP18" s="776"/>
      <c r="AQ18" s="776"/>
      <c r="AR18" s="776"/>
      <c r="AS18" s="776"/>
      <c r="AT18" s="776"/>
      <c r="AU18" s="776"/>
      <c r="AV18" s="776"/>
      <c r="AW18" s="776"/>
      <c r="AX18" s="776"/>
      <c r="AY18" s="776"/>
      <c r="AZ18" s="776"/>
      <c r="BA18" s="776"/>
      <c r="BB18" s="776"/>
      <c r="BC18" s="776"/>
      <c r="BD18" s="776"/>
      <c r="BE18" s="776"/>
      <c r="BF18" s="776"/>
      <c r="BG18" s="776"/>
      <c r="BH18" s="776"/>
      <c r="BI18" s="776"/>
      <c r="BJ18" s="776"/>
      <c r="BK18" s="776"/>
      <c r="BL18" s="776"/>
      <c r="BM18" s="776"/>
      <c r="BN18" s="776"/>
      <c r="BO18" s="776"/>
      <c r="BP18" s="776"/>
      <c r="BQ18" s="776"/>
      <c r="BR18" s="776"/>
      <c r="BS18" s="776"/>
      <c r="BT18" s="776"/>
      <c r="BU18" s="776"/>
      <c r="BV18" s="776"/>
      <c r="BW18" s="776"/>
      <c r="BX18" s="776"/>
      <c r="BY18" s="776"/>
      <c r="BZ18" s="776"/>
      <c r="CA18" s="776"/>
      <c r="CB18" s="776"/>
      <c r="CC18" s="776"/>
      <c r="CD18" s="776"/>
      <c r="CE18" s="776"/>
      <c r="CF18" s="776"/>
      <c r="CG18" s="776"/>
      <c r="CH18" s="776"/>
      <c r="CI18" s="776"/>
      <c r="CJ18" s="776"/>
      <c r="CK18" s="776"/>
      <c r="CL18" s="776"/>
      <c r="CM18" s="776"/>
      <c r="CN18" s="776"/>
      <c r="CO18" s="776"/>
      <c r="CP18" s="776"/>
      <c r="CQ18" s="776"/>
      <c r="CR18" s="776"/>
      <c r="CS18" s="776"/>
      <c r="CT18" s="776"/>
      <c r="CU18" s="776"/>
      <c r="CV18" s="776"/>
      <c r="CW18" s="776"/>
      <c r="CX18" s="895"/>
    </row>
    <row r="19" spans="1:102" ht="11.25" customHeight="1">
      <c r="A19" s="842"/>
      <c r="B19" s="793" t="s">
        <v>485</v>
      </c>
      <c r="C19" s="265" t="s">
        <v>401</v>
      </c>
      <c r="D19" s="265">
        <v>333</v>
      </c>
      <c r="E19" s="830">
        <v>195</v>
      </c>
      <c r="F19" s="625">
        <v>41</v>
      </c>
      <c r="G19" s="830">
        <v>48.4</v>
      </c>
      <c r="H19" s="835" t="s">
        <v>435</v>
      </c>
      <c r="I19" s="833">
        <v>825</v>
      </c>
      <c r="J19" s="833">
        <v>9500</v>
      </c>
      <c r="K19" s="630">
        <v>200</v>
      </c>
      <c r="L19" s="751" t="s">
        <v>388</v>
      </c>
      <c r="M19" s="835" t="s">
        <v>389</v>
      </c>
      <c r="N19" s="833">
        <v>6720</v>
      </c>
      <c r="O19" s="833">
        <v>140</v>
      </c>
      <c r="P19" s="285">
        <v>11</v>
      </c>
      <c r="Q19" s="249" t="s">
        <v>328</v>
      </c>
      <c r="R19" s="850">
        <v>10</v>
      </c>
      <c r="S19" s="211"/>
      <c r="T19" s="212"/>
      <c r="U19" s="213"/>
      <c r="V19" s="893"/>
      <c r="W19" s="893"/>
      <c r="X19" s="167"/>
      <c r="Y19" s="893"/>
      <c r="Z19" s="169"/>
      <c r="AA19" s="893"/>
      <c r="AB19" s="893"/>
      <c r="AC19" s="893"/>
      <c r="AD19" s="893"/>
      <c r="AE19" s="222"/>
      <c r="AF19" s="349"/>
      <c r="AG19" s="893"/>
      <c r="AH19" s="893"/>
      <c r="AI19" s="893"/>
      <c r="AJ19" s="893"/>
      <c r="AK19" s="893"/>
      <c r="AL19" s="228"/>
      <c r="AM19" s="893"/>
      <c r="AN19" s="893"/>
      <c r="AO19" s="893"/>
      <c r="AP19" s="893"/>
      <c r="AQ19" s="184"/>
      <c r="AR19" s="893"/>
      <c r="AS19" s="893"/>
      <c r="AT19" s="893"/>
      <c r="AU19" s="515"/>
      <c r="AV19" s="515"/>
      <c r="AW19" s="515"/>
      <c r="AX19" s="515"/>
      <c r="AY19" s="515"/>
      <c r="AZ19" s="515"/>
      <c r="BA19" s="515"/>
      <c r="BB19" s="884"/>
      <c r="BC19" s="761"/>
      <c r="BD19" s="761"/>
      <c r="BE19" s="761"/>
      <c r="BF19" s="761"/>
      <c r="BG19" s="761"/>
      <c r="BH19" s="761"/>
      <c r="BI19" s="761"/>
      <c r="BJ19" s="762"/>
      <c r="BK19" s="885"/>
      <c r="BL19" s="885"/>
      <c r="BM19" s="885"/>
      <c r="BN19" s="885"/>
      <c r="BO19" s="762"/>
      <c r="BP19" s="886"/>
      <c r="BQ19" s="762"/>
      <c r="BR19" s="274"/>
      <c r="BS19" s="274"/>
      <c r="BT19" s="887"/>
      <c r="BU19" s="762"/>
      <c r="BV19" s="762"/>
      <c r="BW19" s="762"/>
      <c r="BX19" s="762"/>
      <c r="BY19" s="888"/>
      <c r="BZ19" s="888"/>
      <c r="CA19" s="762"/>
      <c r="CB19" s="889"/>
      <c r="CC19" s="762"/>
      <c r="CD19" s="890"/>
      <c r="CE19" s="762"/>
      <c r="CF19" s="762"/>
      <c r="CG19" s="891"/>
      <c r="CH19" s="615"/>
      <c r="CI19" s="891"/>
      <c r="CJ19" s="891"/>
      <c r="CK19" s="615"/>
      <c r="CL19" s="615"/>
      <c r="CM19" s="615"/>
      <c r="CN19" s="615"/>
      <c r="CO19" s="770"/>
      <c r="CP19" s="615"/>
      <c r="CQ19" s="615"/>
      <c r="CR19" s="615"/>
      <c r="CS19" s="615"/>
      <c r="CT19" s="615"/>
      <c r="CU19" s="615"/>
      <c r="CV19" s="615"/>
      <c r="CW19" s="615"/>
      <c r="CX19" s="856"/>
    </row>
    <row r="20" spans="1:102" ht="11.25" customHeight="1">
      <c r="A20" s="842"/>
      <c r="B20" s="793"/>
      <c r="C20" s="265"/>
      <c r="D20" s="265"/>
      <c r="E20" s="830"/>
      <c r="F20" s="625"/>
      <c r="G20" s="830"/>
      <c r="H20" s="835"/>
      <c r="I20" s="833"/>
      <c r="J20" s="833"/>
      <c r="K20" s="630"/>
      <c r="L20" s="751"/>
      <c r="M20" s="866"/>
      <c r="N20" s="833"/>
      <c r="O20" s="833"/>
      <c r="P20" s="285"/>
      <c r="Q20" s="249" t="s">
        <v>259</v>
      </c>
      <c r="R20" s="850">
        <v>1</v>
      </c>
      <c r="S20" s="211"/>
      <c r="T20" s="212"/>
      <c r="U20" s="349"/>
      <c r="V20" s="349"/>
      <c r="W20" s="893"/>
      <c r="X20" s="167"/>
      <c r="Y20" s="893"/>
      <c r="Z20" s="169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3"/>
      <c r="AO20" s="893"/>
      <c r="AP20" s="893"/>
      <c r="AQ20" s="894"/>
      <c r="AR20" s="894"/>
      <c r="AS20" s="894"/>
      <c r="AT20" s="893"/>
      <c r="AU20" s="515"/>
      <c r="AV20" s="515"/>
      <c r="AW20" s="515"/>
      <c r="AX20" s="515"/>
      <c r="AY20" s="515"/>
      <c r="AZ20" s="515"/>
      <c r="BA20" s="515"/>
      <c r="BB20" s="884"/>
      <c r="BC20" s="761"/>
      <c r="BD20" s="761"/>
      <c r="BE20" s="761"/>
      <c r="BF20" s="761"/>
      <c r="BG20" s="761"/>
      <c r="BH20" s="761"/>
      <c r="BI20" s="761"/>
      <c r="BJ20" s="762"/>
      <c r="BK20" s="885"/>
      <c r="BL20" s="885"/>
      <c r="BM20" s="885"/>
      <c r="BN20" s="885"/>
      <c r="BO20" s="762"/>
      <c r="BP20" s="886"/>
      <c r="BQ20" s="762"/>
      <c r="BR20" s="274"/>
      <c r="BS20" s="274"/>
      <c r="BT20" s="274"/>
      <c r="BU20" s="762"/>
      <c r="BV20" s="762"/>
      <c r="BW20" s="762"/>
      <c r="BX20" s="762"/>
      <c r="BY20" s="888"/>
      <c r="BZ20" s="888"/>
      <c r="CA20" s="762"/>
      <c r="CB20" s="889"/>
      <c r="CC20" s="762"/>
      <c r="CD20" s="890"/>
      <c r="CE20" s="762"/>
      <c r="CF20" s="762"/>
      <c r="CG20" s="891"/>
      <c r="CH20" s="615"/>
      <c r="CI20" s="891"/>
      <c r="CJ20" s="891"/>
      <c r="CK20" s="615"/>
      <c r="CL20" s="615"/>
      <c r="CM20" s="615"/>
      <c r="CN20" s="615"/>
      <c r="CO20" s="770"/>
      <c r="CP20" s="615"/>
      <c r="CQ20" s="615"/>
      <c r="CR20" s="615"/>
      <c r="CS20" s="615"/>
      <c r="CT20" s="615"/>
      <c r="CU20" s="615"/>
      <c r="CV20" s="615"/>
      <c r="CW20" s="615"/>
      <c r="CX20" s="856"/>
    </row>
    <row r="21" spans="1:102" s="122" customFormat="1" ht="5.25" customHeight="1">
      <c r="A21" s="895"/>
      <c r="B21" s="895"/>
      <c r="C21" s="895"/>
      <c r="D21" s="895"/>
      <c r="E21" s="895"/>
      <c r="F21" s="895"/>
      <c r="G21" s="895"/>
      <c r="H21" s="895"/>
      <c r="I21" s="895"/>
      <c r="J21" s="895"/>
      <c r="K21" s="895"/>
      <c r="L21" s="895"/>
      <c r="M21" s="895"/>
      <c r="N21" s="895"/>
      <c r="O21" s="895"/>
      <c r="P21" s="895"/>
      <c r="Q21" s="895"/>
      <c r="R21" s="895"/>
      <c r="S21" s="895"/>
      <c r="T21" s="895"/>
      <c r="U21" s="895"/>
      <c r="V21" s="895"/>
      <c r="W21" s="895"/>
      <c r="X21" s="895"/>
      <c r="Y21" s="895"/>
      <c r="Z21" s="895"/>
      <c r="AA21" s="895"/>
      <c r="AB21" s="895"/>
      <c r="AC21" s="895"/>
      <c r="AD21" s="895"/>
      <c r="AE21" s="895"/>
      <c r="AF21" s="895"/>
      <c r="AG21" s="895"/>
      <c r="AH21" s="895"/>
      <c r="AI21" s="895"/>
      <c r="AJ21" s="895"/>
      <c r="AK21" s="895"/>
      <c r="AL21" s="895"/>
      <c r="AM21" s="895"/>
      <c r="AN21" s="895"/>
      <c r="AO21" s="895"/>
      <c r="AP21" s="895"/>
      <c r="AQ21" s="895"/>
      <c r="AR21" s="895"/>
      <c r="AS21" s="895"/>
      <c r="AT21" s="895"/>
      <c r="AU21" s="895"/>
      <c r="AV21" s="895"/>
      <c r="AW21" s="895"/>
      <c r="AX21" s="895"/>
      <c r="AY21" s="895"/>
      <c r="AZ21" s="895"/>
      <c r="BA21" s="895"/>
      <c r="BB21" s="895"/>
      <c r="BC21" s="895"/>
      <c r="BD21" s="895"/>
      <c r="BE21" s="895"/>
      <c r="BF21" s="895"/>
      <c r="BG21" s="895"/>
      <c r="BH21" s="895"/>
      <c r="BI21" s="895"/>
      <c r="BJ21" s="895"/>
      <c r="BK21" s="895"/>
      <c r="BL21" s="895"/>
      <c r="BM21" s="895"/>
      <c r="BN21" s="895"/>
      <c r="BO21" s="895"/>
      <c r="BP21" s="895"/>
      <c r="BQ21" s="895"/>
      <c r="BR21" s="895"/>
      <c r="BS21" s="895"/>
      <c r="BT21" s="895"/>
      <c r="BU21" s="895"/>
      <c r="BV21" s="895"/>
      <c r="BW21" s="895"/>
      <c r="BX21" s="895"/>
      <c r="BY21" s="895"/>
      <c r="BZ21" s="895"/>
      <c r="CA21" s="895"/>
      <c r="CB21" s="895"/>
      <c r="CC21" s="895"/>
      <c r="CD21" s="895"/>
      <c r="CE21" s="895"/>
      <c r="CF21" s="895"/>
      <c r="CG21" s="895"/>
      <c r="CH21" s="895"/>
      <c r="CI21" s="895"/>
      <c r="CJ21" s="895"/>
      <c r="CK21" s="895"/>
      <c r="CL21" s="895"/>
      <c r="CM21" s="895"/>
      <c r="CN21" s="895"/>
      <c r="CO21" s="895"/>
      <c r="CP21" s="895"/>
      <c r="CQ21" s="895"/>
      <c r="CR21" s="895"/>
      <c r="CS21" s="895"/>
      <c r="CT21" s="895"/>
      <c r="CU21" s="895"/>
      <c r="CV21" s="895"/>
      <c r="CW21" s="895"/>
      <c r="CX21" s="895"/>
    </row>
    <row r="22" spans="1:102" ht="11.25" customHeight="1">
      <c r="A22" s="898" t="s">
        <v>263</v>
      </c>
      <c r="B22" s="537" t="s">
        <v>486</v>
      </c>
      <c r="C22" s="265">
        <v>1484003</v>
      </c>
      <c r="D22" s="265">
        <v>333</v>
      </c>
      <c r="E22" s="604">
        <v>180</v>
      </c>
      <c r="F22" s="625">
        <v>38</v>
      </c>
      <c r="G22" s="604">
        <v>52.2</v>
      </c>
      <c r="H22" s="606" t="s">
        <v>487</v>
      </c>
      <c r="I22" s="600">
        <v>570</v>
      </c>
      <c r="J22" s="833">
        <v>9000</v>
      </c>
      <c r="K22" s="607">
        <v>208</v>
      </c>
      <c r="L22" s="394" t="s">
        <v>454</v>
      </c>
      <c r="M22" s="835" t="s">
        <v>389</v>
      </c>
      <c r="N22" s="600">
        <v>3400</v>
      </c>
      <c r="O22" s="833">
        <v>84.98</v>
      </c>
      <c r="P22" s="388">
        <v>8</v>
      </c>
      <c r="Q22" s="249" t="s">
        <v>328</v>
      </c>
      <c r="R22" s="389">
        <v>8</v>
      </c>
      <c r="S22" s="211"/>
      <c r="T22" s="212"/>
      <c r="U22" s="213"/>
      <c r="V22" s="349"/>
      <c r="W22" s="893"/>
      <c r="X22" s="167"/>
      <c r="Y22" s="893"/>
      <c r="Z22" s="169"/>
      <c r="AA22" s="893"/>
      <c r="AB22" s="893"/>
      <c r="AC22" s="893"/>
      <c r="AD22" s="893"/>
      <c r="AE22" s="893"/>
      <c r="AF22" s="349"/>
      <c r="AG22" s="893"/>
      <c r="AH22" s="893"/>
      <c r="AI22" s="893"/>
      <c r="AJ22" s="893"/>
      <c r="AK22" s="893"/>
      <c r="AL22" s="893"/>
      <c r="AM22" s="893"/>
      <c r="AN22" s="893"/>
      <c r="AO22" s="893"/>
      <c r="AP22" s="893"/>
      <c r="AQ22" s="184"/>
      <c r="AR22" s="894"/>
      <c r="AS22" s="894"/>
      <c r="AT22" s="893"/>
      <c r="AU22" s="515"/>
      <c r="AV22" s="515"/>
      <c r="AW22" s="515"/>
      <c r="AX22" s="515"/>
      <c r="AY22" s="515"/>
      <c r="AZ22" s="515"/>
      <c r="BA22" s="515"/>
      <c r="BB22" s="613"/>
      <c r="BC22" s="761"/>
      <c r="BD22" s="899"/>
      <c r="BE22" s="899"/>
      <c r="BF22" s="899"/>
      <c r="BG22" s="899"/>
      <c r="BH22" s="899"/>
      <c r="BI22" s="899"/>
      <c r="BJ22" s="762"/>
      <c r="BK22" s="763"/>
      <c r="BL22" s="763"/>
      <c r="BM22" s="763"/>
      <c r="BN22" s="763"/>
      <c r="BO22" s="762"/>
      <c r="BP22" s="900"/>
      <c r="BQ22" s="762"/>
      <c r="BR22" s="762"/>
      <c r="BS22" s="762"/>
      <c r="BT22" s="765"/>
      <c r="BU22" s="762"/>
      <c r="BV22" s="762"/>
      <c r="BW22" s="762"/>
      <c r="BX22" s="762"/>
      <c r="BY22" s="767"/>
      <c r="BZ22" s="767"/>
      <c r="CA22" s="762"/>
      <c r="CB22" s="901"/>
      <c r="CC22" s="762"/>
      <c r="CD22" s="768"/>
      <c r="CE22" s="762"/>
      <c r="CF22" s="762"/>
      <c r="CG22" s="769"/>
      <c r="CH22" s="615"/>
      <c r="CI22" s="769"/>
      <c r="CJ22" s="769"/>
      <c r="CK22" s="615"/>
      <c r="CL22" s="615"/>
      <c r="CM22" s="615"/>
      <c r="CN22" s="615"/>
      <c r="CO22" s="770"/>
      <c r="CP22" s="615"/>
      <c r="CQ22" s="615"/>
      <c r="CR22" s="615"/>
      <c r="CS22" s="615"/>
      <c r="CT22" s="615"/>
      <c r="CU22" s="615"/>
      <c r="CV22" s="615"/>
      <c r="CW22" s="615"/>
      <c r="CX22" s="902" t="s">
        <v>488</v>
      </c>
    </row>
    <row r="23" spans="1:102" s="122" customFormat="1" ht="5.25" customHeight="1">
      <c r="A23" s="898"/>
      <c r="B23" s="776"/>
      <c r="C23" s="776"/>
      <c r="D23" s="776"/>
      <c r="E23" s="776"/>
      <c r="F23" s="776"/>
      <c r="G23" s="776"/>
      <c r="H23" s="776"/>
      <c r="I23" s="776"/>
      <c r="J23" s="776"/>
      <c r="K23" s="776"/>
      <c r="L23" s="776"/>
      <c r="M23" s="776"/>
      <c r="N23" s="776"/>
      <c r="O23" s="776"/>
      <c r="P23" s="776"/>
      <c r="Q23" s="776"/>
      <c r="R23" s="776"/>
      <c r="S23" s="776"/>
      <c r="T23" s="776"/>
      <c r="U23" s="776"/>
      <c r="V23" s="776"/>
      <c r="W23" s="776"/>
      <c r="X23" s="776"/>
      <c r="Y23" s="776"/>
      <c r="Z23" s="776"/>
      <c r="AA23" s="776"/>
      <c r="AB23" s="776"/>
      <c r="AC23" s="776"/>
      <c r="AD23" s="776"/>
      <c r="AE23" s="776"/>
      <c r="AF23" s="776"/>
      <c r="AG23" s="776"/>
      <c r="AH23" s="776"/>
      <c r="AI23" s="776"/>
      <c r="AJ23" s="776"/>
      <c r="AK23" s="776"/>
      <c r="AL23" s="776"/>
      <c r="AM23" s="776"/>
      <c r="AN23" s="776"/>
      <c r="AO23" s="776"/>
      <c r="AP23" s="776"/>
      <c r="AQ23" s="776"/>
      <c r="AR23" s="776"/>
      <c r="AS23" s="776"/>
      <c r="AT23" s="776"/>
      <c r="AU23" s="776"/>
      <c r="AV23" s="776"/>
      <c r="AW23" s="776"/>
      <c r="AX23" s="776"/>
      <c r="AY23" s="776"/>
      <c r="AZ23" s="776"/>
      <c r="BA23" s="776"/>
      <c r="BB23" s="776"/>
      <c r="BC23" s="776"/>
      <c r="BD23" s="776"/>
      <c r="BE23" s="776"/>
      <c r="BF23" s="776"/>
      <c r="BG23" s="776"/>
      <c r="BH23" s="776"/>
      <c r="BI23" s="776"/>
      <c r="BJ23" s="776"/>
      <c r="BK23" s="776"/>
      <c r="BL23" s="776"/>
      <c r="BM23" s="776"/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6"/>
      <c r="CE23" s="776"/>
      <c r="CF23" s="776"/>
      <c r="CG23" s="776"/>
      <c r="CH23" s="776"/>
      <c r="CI23" s="776"/>
      <c r="CJ23" s="776"/>
      <c r="CK23" s="776"/>
      <c r="CL23" s="776"/>
      <c r="CM23" s="776"/>
      <c r="CN23" s="776"/>
      <c r="CO23" s="776"/>
      <c r="CP23" s="776"/>
      <c r="CQ23" s="776"/>
      <c r="CR23" s="776"/>
      <c r="CS23" s="776"/>
      <c r="CT23" s="776"/>
      <c r="CU23" s="776"/>
      <c r="CV23" s="776"/>
      <c r="CW23" s="776"/>
      <c r="CX23" s="903"/>
    </row>
    <row r="24" spans="1:102" ht="11.25" customHeight="1">
      <c r="A24" s="898"/>
      <c r="B24" s="537" t="s">
        <v>489</v>
      </c>
      <c r="C24" s="265">
        <v>2223411</v>
      </c>
      <c r="D24" s="265">
        <v>333</v>
      </c>
      <c r="E24" s="604">
        <v>228.6</v>
      </c>
      <c r="F24" s="625">
        <v>48</v>
      </c>
      <c r="G24" s="604">
        <v>61.1</v>
      </c>
      <c r="H24" s="606" t="s">
        <v>490</v>
      </c>
      <c r="I24" s="600">
        <v>627</v>
      </c>
      <c r="J24" s="833">
        <v>8550</v>
      </c>
      <c r="K24" s="607">
        <v>187</v>
      </c>
      <c r="L24" s="394" t="s">
        <v>454</v>
      </c>
      <c r="M24" s="835" t="s">
        <v>389</v>
      </c>
      <c r="N24" s="600">
        <v>3400</v>
      </c>
      <c r="O24" s="833">
        <v>84.98</v>
      </c>
      <c r="P24" s="388">
        <v>8</v>
      </c>
      <c r="Q24" s="249" t="s">
        <v>328</v>
      </c>
      <c r="R24" s="389">
        <v>8</v>
      </c>
      <c r="S24" s="211"/>
      <c r="T24" s="212"/>
      <c r="U24" s="213"/>
      <c r="V24" s="349"/>
      <c r="W24" s="893"/>
      <c r="X24" s="167"/>
      <c r="Y24" s="893"/>
      <c r="Z24" s="169"/>
      <c r="AA24" s="893"/>
      <c r="AB24" s="893"/>
      <c r="AC24" s="893"/>
      <c r="AD24" s="893"/>
      <c r="AE24" s="893"/>
      <c r="AF24" s="349"/>
      <c r="AG24" s="893"/>
      <c r="AH24" s="893"/>
      <c r="AI24" s="893"/>
      <c r="AJ24" s="893"/>
      <c r="AK24" s="893"/>
      <c r="AL24" s="893"/>
      <c r="AM24" s="893"/>
      <c r="AN24" s="893"/>
      <c r="AO24" s="893"/>
      <c r="AP24" s="893"/>
      <c r="AQ24" s="184"/>
      <c r="AR24" s="894"/>
      <c r="AS24" s="894"/>
      <c r="AT24" s="893"/>
      <c r="AU24" s="515"/>
      <c r="AV24" s="515"/>
      <c r="AW24" s="515"/>
      <c r="AX24" s="515"/>
      <c r="AY24" s="515"/>
      <c r="AZ24" s="515"/>
      <c r="BA24" s="515"/>
      <c r="BB24" s="613"/>
      <c r="BC24" s="761"/>
      <c r="BD24" s="899"/>
      <c r="BE24" s="899"/>
      <c r="BF24" s="899"/>
      <c r="BG24" s="899"/>
      <c r="BH24" s="899"/>
      <c r="BI24" s="899"/>
      <c r="BJ24" s="762"/>
      <c r="BK24" s="763"/>
      <c r="BL24" s="763"/>
      <c r="BM24" s="763"/>
      <c r="BN24" s="763"/>
      <c r="BO24" s="762"/>
      <c r="BP24" s="900"/>
      <c r="BQ24" s="762"/>
      <c r="BR24" s="762"/>
      <c r="BS24" s="762"/>
      <c r="BT24" s="765"/>
      <c r="BU24" s="762"/>
      <c r="BV24" s="762"/>
      <c r="BW24" s="762"/>
      <c r="BX24" s="762"/>
      <c r="BY24" s="767"/>
      <c r="BZ24" s="767"/>
      <c r="CA24" s="762"/>
      <c r="CB24" s="901"/>
      <c r="CC24" s="762"/>
      <c r="CD24" s="768"/>
      <c r="CE24" s="762"/>
      <c r="CF24" s="762"/>
      <c r="CG24" s="769"/>
      <c r="CH24" s="615"/>
      <c r="CI24" s="769"/>
      <c r="CJ24" s="769"/>
      <c r="CK24" s="615"/>
      <c r="CL24" s="615"/>
      <c r="CM24" s="615"/>
      <c r="CN24" s="615"/>
      <c r="CO24" s="770"/>
      <c r="CP24" s="615"/>
      <c r="CQ24" s="615"/>
      <c r="CR24" s="615"/>
      <c r="CS24" s="615"/>
      <c r="CT24" s="615"/>
      <c r="CU24" s="615"/>
      <c r="CV24" s="615"/>
      <c r="CW24" s="615"/>
      <c r="CX24" s="902" t="s">
        <v>491</v>
      </c>
    </row>
    <row r="25" spans="1:102" s="122" customFormat="1" ht="5.25" customHeight="1">
      <c r="A25" s="898"/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6"/>
      <c r="AQ25" s="776"/>
      <c r="AR25" s="776"/>
      <c r="AS25" s="776"/>
      <c r="AT25" s="776"/>
      <c r="AU25" s="776"/>
      <c r="AV25" s="776"/>
      <c r="AW25" s="776"/>
      <c r="AX25" s="776"/>
      <c r="AY25" s="776"/>
      <c r="AZ25" s="776"/>
      <c r="BA25" s="776"/>
      <c r="BB25" s="776"/>
      <c r="BC25" s="776"/>
      <c r="BD25" s="776"/>
      <c r="BE25" s="776"/>
      <c r="BF25" s="776"/>
      <c r="BG25" s="776"/>
      <c r="BH25" s="776"/>
      <c r="BI25" s="776"/>
      <c r="BJ25" s="776"/>
      <c r="BK25" s="776"/>
      <c r="BL25" s="776"/>
      <c r="BM25" s="776"/>
      <c r="BN25" s="776"/>
      <c r="BO25" s="776"/>
      <c r="BP25" s="776"/>
      <c r="BQ25" s="776"/>
      <c r="BR25" s="776"/>
      <c r="BS25" s="776"/>
      <c r="BT25" s="776"/>
      <c r="BU25" s="776"/>
      <c r="BV25" s="776"/>
      <c r="BW25" s="776"/>
      <c r="BX25" s="776"/>
      <c r="BY25" s="776"/>
      <c r="BZ25" s="776"/>
      <c r="CA25" s="776"/>
      <c r="CB25" s="776"/>
      <c r="CC25" s="776"/>
      <c r="CD25" s="776"/>
      <c r="CE25" s="776"/>
      <c r="CF25" s="776"/>
      <c r="CG25" s="776"/>
      <c r="CH25" s="776"/>
      <c r="CI25" s="776"/>
      <c r="CJ25" s="776"/>
      <c r="CK25" s="776"/>
      <c r="CL25" s="776"/>
      <c r="CM25" s="776"/>
      <c r="CN25" s="776"/>
      <c r="CO25" s="776"/>
      <c r="CP25" s="776"/>
      <c r="CQ25" s="776"/>
      <c r="CR25" s="776"/>
      <c r="CS25" s="776"/>
      <c r="CT25" s="776"/>
      <c r="CU25" s="776"/>
      <c r="CV25" s="776"/>
      <c r="CW25" s="776"/>
      <c r="CX25" s="903"/>
    </row>
    <row r="26" spans="1:102" ht="11.25" customHeight="1">
      <c r="A26" s="898"/>
      <c r="B26" s="537" t="s">
        <v>492</v>
      </c>
      <c r="C26" s="265">
        <v>1853707</v>
      </c>
      <c r="D26" s="265">
        <v>333</v>
      </c>
      <c r="E26" s="604">
        <v>198</v>
      </c>
      <c r="F26" s="625">
        <v>42</v>
      </c>
      <c r="G26" s="604">
        <v>54.8</v>
      </c>
      <c r="H26" s="606" t="s">
        <v>487</v>
      </c>
      <c r="I26" s="600">
        <v>627</v>
      </c>
      <c r="J26" s="833">
        <v>8550</v>
      </c>
      <c r="K26" s="607">
        <v>197</v>
      </c>
      <c r="L26" s="394" t="s">
        <v>454</v>
      </c>
      <c r="M26" s="835" t="s">
        <v>389</v>
      </c>
      <c r="N26" s="600">
        <v>4080</v>
      </c>
      <c r="O26" s="833">
        <v>101.96</v>
      </c>
      <c r="P26" s="388">
        <v>8</v>
      </c>
      <c r="Q26" s="249" t="s">
        <v>328</v>
      </c>
      <c r="R26" s="389">
        <v>8</v>
      </c>
      <c r="S26" s="211"/>
      <c r="T26" s="212"/>
      <c r="U26" s="213"/>
      <c r="V26" s="349"/>
      <c r="W26" s="893"/>
      <c r="X26" s="167"/>
      <c r="Y26" s="893"/>
      <c r="Z26" s="169"/>
      <c r="AA26" s="893"/>
      <c r="AB26" s="893"/>
      <c r="AC26" s="893"/>
      <c r="AD26" s="893"/>
      <c r="AE26" s="893"/>
      <c r="AF26" s="349"/>
      <c r="AG26" s="893"/>
      <c r="AH26" s="893"/>
      <c r="AI26" s="893"/>
      <c r="AJ26" s="893"/>
      <c r="AK26" s="893"/>
      <c r="AL26" s="893"/>
      <c r="AM26" s="893"/>
      <c r="AN26" s="893"/>
      <c r="AO26" s="893"/>
      <c r="AP26" s="893"/>
      <c r="AQ26" s="894"/>
      <c r="AR26" s="894"/>
      <c r="AS26" s="894"/>
      <c r="AT26" s="893"/>
      <c r="AU26" s="515"/>
      <c r="AV26" s="515"/>
      <c r="AW26" s="515"/>
      <c r="AX26" s="515"/>
      <c r="AY26" s="515"/>
      <c r="AZ26" s="515"/>
      <c r="BA26" s="515"/>
      <c r="BB26" s="613"/>
      <c r="BC26" s="761"/>
      <c r="BD26" s="899"/>
      <c r="BE26" s="899"/>
      <c r="BF26" s="899"/>
      <c r="BG26" s="899"/>
      <c r="BH26" s="899"/>
      <c r="BI26" s="899"/>
      <c r="BJ26" s="762"/>
      <c r="BK26" s="763"/>
      <c r="BL26" s="763"/>
      <c r="BM26" s="763"/>
      <c r="BN26" s="763"/>
      <c r="BO26" s="762"/>
      <c r="BP26" s="900"/>
      <c r="BQ26" s="762"/>
      <c r="BR26" s="762"/>
      <c r="BS26" s="762"/>
      <c r="BT26" s="765"/>
      <c r="BU26" s="762"/>
      <c r="BV26" s="762"/>
      <c r="BW26" s="762"/>
      <c r="BX26" s="762"/>
      <c r="BY26" s="767"/>
      <c r="BZ26" s="767"/>
      <c r="CA26" s="762"/>
      <c r="CB26" s="901"/>
      <c r="CC26" s="762"/>
      <c r="CD26" s="768"/>
      <c r="CE26" s="762"/>
      <c r="CF26" s="762"/>
      <c r="CG26" s="769"/>
      <c r="CH26" s="615"/>
      <c r="CI26" s="769"/>
      <c r="CJ26" s="769"/>
      <c r="CK26" s="615"/>
      <c r="CL26" s="615"/>
      <c r="CM26" s="615"/>
      <c r="CN26" s="615"/>
      <c r="CO26" s="770"/>
      <c r="CP26" s="615"/>
      <c r="CQ26" s="615"/>
      <c r="CR26" s="615"/>
      <c r="CS26" s="615"/>
      <c r="CT26" s="615"/>
      <c r="CU26" s="615"/>
      <c r="CV26" s="615"/>
      <c r="CW26" s="615"/>
      <c r="CX26" s="904" t="s">
        <v>493</v>
      </c>
    </row>
    <row r="27" spans="1:102" s="122" customFormat="1" ht="5.25" customHeight="1">
      <c r="A27" s="898"/>
      <c r="B27" s="776"/>
      <c r="C27" s="776"/>
      <c r="D27" s="776"/>
      <c r="E27" s="776"/>
      <c r="F27" s="776"/>
      <c r="G27" s="776"/>
      <c r="H27" s="776"/>
      <c r="I27" s="776"/>
      <c r="J27" s="776"/>
      <c r="K27" s="776"/>
      <c r="L27" s="776"/>
      <c r="M27" s="776"/>
      <c r="N27" s="776"/>
      <c r="O27" s="776"/>
      <c r="P27" s="776"/>
      <c r="Q27" s="776"/>
      <c r="R27" s="776"/>
      <c r="S27" s="776"/>
      <c r="T27" s="776"/>
      <c r="U27" s="776"/>
      <c r="V27" s="776"/>
      <c r="W27" s="776"/>
      <c r="X27" s="776"/>
      <c r="Y27" s="776"/>
      <c r="Z27" s="776"/>
      <c r="AA27" s="776"/>
      <c r="AB27" s="776"/>
      <c r="AC27" s="776"/>
      <c r="AD27" s="776"/>
      <c r="AE27" s="776"/>
      <c r="AF27" s="776"/>
      <c r="AG27" s="776"/>
      <c r="AH27" s="776"/>
      <c r="AI27" s="776"/>
      <c r="AJ27" s="776"/>
      <c r="AK27" s="776"/>
      <c r="AL27" s="776"/>
      <c r="AM27" s="776"/>
      <c r="AN27" s="776"/>
      <c r="AO27" s="776"/>
      <c r="AP27" s="776"/>
      <c r="AQ27" s="776"/>
      <c r="AR27" s="776"/>
      <c r="AS27" s="776"/>
      <c r="AT27" s="776"/>
      <c r="AU27" s="776"/>
      <c r="AV27" s="776"/>
      <c r="AW27" s="776"/>
      <c r="AX27" s="776"/>
      <c r="AY27" s="776"/>
      <c r="AZ27" s="776"/>
      <c r="BA27" s="776"/>
      <c r="BB27" s="776"/>
      <c r="BC27" s="776"/>
      <c r="BD27" s="776"/>
      <c r="BE27" s="776"/>
      <c r="BF27" s="776"/>
      <c r="BG27" s="776"/>
      <c r="BH27" s="776"/>
      <c r="BI27" s="776"/>
      <c r="BJ27" s="776"/>
      <c r="BK27" s="776"/>
      <c r="BL27" s="776"/>
      <c r="BM27" s="776"/>
      <c r="BN27" s="776"/>
      <c r="BO27" s="776"/>
      <c r="BP27" s="776"/>
      <c r="BQ27" s="776"/>
      <c r="BR27" s="776"/>
      <c r="BS27" s="776"/>
      <c r="BT27" s="776"/>
      <c r="BU27" s="776"/>
      <c r="BV27" s="776"/>
      <c r="BW27" s="776"/>
      <c r="BX27" s="776"/>
      <c r="BY27" s="776"/>
      <c r="BZ27" s="776"/>
      <c r="CA27" s="776"/>
      <c r="CB27" s="776"/>
      <c r="CC27" s="776"/>
      <c r="CD27" s="776"/>
      <c r="CE27" s="776"/>
      <c r="CF27" s="776"/>
      <c r="CG27" s="776"/>
      <c r="CH27" s="776"/>
      <c r="CI27" s="776"/>
      <c r="CJ27" s="776"/>
      <c r="CK27" s="776"/>
      <c r="CL27" s="776"/>
      <c r="CM27" s="776"/>
      <c r="CN27" s="776"/>
      <c r="CO27" s="776"/>
      <c r="CP27" s="776"/>
      <c r="CQ27" s="776"/>
      <c r="CR27" s="776"/>
      <c r="CS27" s="776"/>
      <c r="CT27" s="776"/>
      <c r="CU27" s="776"/>
      <c r="CV27" s="776"/>
      <c r="CW27" s="776"/>
      <c r="CX27" s="903"/>
    </row>
    <row r="28" spans="1:102" ht="11.25" customHeight="1">
      <c r="A28" s="898"/>
      <c r="B28" s="537" t="s">
        <v>494</v>
      </c>
      <c r="C28" s="265">
        <v>2089119</v>
      </c>
      <c r="D28" s="265">
        <v>333</v>
      </c>
      <c r="E28" s="604">
        <v>147.6</v>
      </c>
      <c r="F28" s="625">
        <v>31</v>
      </c>
      <c r="G28" s="604">
        <v>42.8</v>
      </c>
      <c r="H28" s="606" t="s">
        <v>472</v>
      </c>
      <c r="I28" s="600">
        <v>627</v>
      </c>
      <c r="J28" s="833">
        <v>9000</v>
      </c>
      <c r="K28" s="607">
        <v>187</v>
      </c>
      <c r="L28" s="394" t="s">
        <v>454</v>
      </c>
      <c r="M28" s="835" t="s">
        <v>389</v>
      </c>
      <c r="N28" s="600">
        <v>3400</v>
      </c>
      <c r="O28" s="833">
        <v>84.98</v>
      </c>
      <c r="P28" s="388">
        <v>8</v>
      </c>
      <c r="Q28" s="249" t="s">
        <v>328</v>
      </c>
      <c r="R28" s="389">
        <v>8</v>
      </c>
      <c r="S28" s="211"/>
      <c r="T28" s="212"/>
      <c r="U28" s="213"/>
      <c r="V28" s="349"/>
      <c r="W28" s="893"/>
      <c r="X28" s="167"/>
      <c r="Y28" s="893"/>
      <c r="Z28" s="169"/>
      <c r="AA28" s="893"/>
      <c r="AB28" s="893"/>
      <c r="AC28" s="893"/>
      <c r="AD28" s="893"/>
      <c r="AE28" s="893"/>
      <c r="AF28" s="349"/>
      <c r="AG28" s="893"/>
      <c r="AH28" s="893"/>
      <c r="AI28" s="893"/>
      <c r="AJ28" s="893"/>
      <c r="AK28" s="893"/>
      <c r="AL28" s="893"/>
      <c r="AM28" s="893"/>
      <c r="AN28" s="893"/>
      <c r="AO28" s="893"/>
      <c r="AP28" s="893"/>
      <c r="AQ28" s="184"/>
      <c r="AR28" s="894"/>
      <c r="AS28" s="894"/>
      <c r="AT28" s="893"/>
      <c r="AU28" s="515"/>
      <c r="AV28" s="515"/>
      <c r="AW28" s="515"/>
      <c r="AX28" s="515"/>
      <c r="AY28" s="515"/>
      <c r="AZ28" s="515"/>
      <c r="BA28" s="515"/>
      <c r="BB28" s="613"/>
      <c r="BC28" s="761"/>
      <c r="BD28" s="899"/>
      <c r="BE28" s="899"/>
      <c r="BF28" s="899"/>
      <c r="BG28" s="899"/>
      <c r="BH28" s="899"/>
      <c r="BI28" s="899"/>
      <c r="BJ28" s="762"/>
      <c r="BK28" s="763"/>
      <c r="BL28" s="763"/>
      <c r="BM28" s="763"/>
      <c r="BN28" s="763"/>
      <c r="BO28" s="762"/>
      <c r="BP28" s="900"/>
      <c r="BQ28" s="762"/>
      <c r="BR28" s="762"/>
      <c r="BS28" s="762"/>
      <c r="BT28" s="765"/>
      <c r="BU28" s="762"/>
      <c r="BV28" s="762"/>
      <c r="BW28" s="762"/>
      <c r="BX28" s="762"/>
      <c r="BY28" s="767"/>
      <c r="BZ28" s="767"/>
      <c r="CA28" s="762"/>
      <c r="CB28" s="901"/>
      <c r="CC28" s="762"/>
      <c r="CD28" s="768"/>
      <c r="CE28" s="762"/>
      <c r="CF28" s="762"/>
      <c r="CG28" s="769"/>
      <c r="CH28" s="615"/>
      <c r="CI28" s="769"/>
      <c r="CJ28" s="769"/>
      <c r="CK28" s="615"/>
      <c r="CL28" s="615"/>
      <c r="CM28" s="615"/>
      <c r="CN28" s="615"/>
      <c r="CO28" s="770"/>
      <c r="CP28" s="615"/>
      <c r="CQ28" s="615"/>
      <c r="CR28" s="615"/>
      <c r="CS28" s="615"/>
      <c r="CT28" s="615"/>
      <c r="CU28" s="615"/>
      <c r="CV28" s="615"/>
      <c r="CW28" s="615"/>
      <c r="CX28" s="905" t="s">
        <v>495</v>
      </c>
    </row>
    <row r="29" spans="1:102" s="122" customFormat="1" ht="5.25" customHeight="1">
      <c r="A29" s="898"/>
      <c r="B29" s="776"/>
      <c r="C29" s="776"/>
      <c r="D29" s="776"/>
      <c r="E29" s="776"/>
      <c r="F29" s="776"/>
      <c r="G29" s="776"/>
      <c r="H29" s="776"/>
      <c r="I29" s="776"/>
      <c r="J29" s="776"/>
      <c r="K29" s="776"/>
      <c r="L29" s="776"/>
      <c r="M29" s="776"/>
      <c r="N29" s="776"/>
      <c r="O29" s="776"/>
      <c r="P29" s="776"/>
      <c r="Q29" s="776"/>
      <c r="R29" s="776"/>
      <c r="S29" s="776"/>
      <c r="T29" s="776"/>
      <c r="U29" s="776"/>
      <c r="V29" s="776"/>
      <c r="W29" s="776"/>
      <c r="X29" s="776"/>
      <c r="Y29" s="776"/>
      <c r="Z29" s="776"/>
      <c r="AA29" s="776"/>
      <c r="AB29" s="776"/>
      <c r="AC29" s="776"/>
      <c r="AD29" s="776"/>
      <c r="AE29" s="776"/>
      <c r="AF29" s="776"/>
      <c r="AG29" s="776"/>
      <c r="AH29" s="776"/>
      <c r="AI29" s="776"/>
      <c r="AJ29" s="776"/>
      <c r="AK29" s="776"/>
      <c r="AL29" s="776"/>
      <c r="AM29" s="776"/>
      <c r="AN29" s="776"/>
      <c r="AO29" s="776"/>
      <c r="AP29" s="776"/>
      <c r="AQ29" s="776"/>
      <c r="AR29" s="776"/>
      <c r="AS29" s="776"/>
      <c r="AT29" s="776"/>
      <c r="AU29" s="776"/>
      <c r="AV29" s="776"/>
      <c r="AW29" s="776"/>
      <c r="AX29" s="776"/>
      <c r="AY29" s="776"/>
      <c r="AZ29" s="776"/>
      <c r="BA29" s="776"/>
      <c r="BB29" s="776"/>
      <c r="BC29" s="776"/>
      <c r="BD29" s="776"/>
      <c r="BE29" s="776"/>
      <c r="BF29" s="776"/>
      <c r="BG29" s="776"/>
      <c r="BH29" s="776"/>
      <c r="BI29" s="776"/>
      <c r="BJ29" s="776"/>
      <c r="BK29" s="776"/>
      <c r="BL29" s="776"/>
      <c r="BM29" s="776"/>
      <c r="BN29" s="776"/>
      <c r="BO29" s="776"/>
      <c r="BP29" s="776"/>
      <c r="BQ29" s="776"/>
      <c r="BR29" s="776"/>
      <c r="BS29" s="776"/>
      <c r="BT29" s="776"/>
      <c r="BU29" s="776"/>
      <c r="BV29" s="776"/>
      <c r="BW29" s="776"/>
      <c r="BX29" s="776"/>
      <c r="BY29" s="776"/>
      <c r="BZ29" s="776"/>
      <c r="CA29" s="776"/>
      <c r="CB29" s="776"/>
      <c r="CC29" s="776"/>
      <c r="CD29" s="776"/>
      <c r="CE29" s="776"/>
      <c r="CF29" s="776"/>
      <c r="CG29" s="776"/>
      <c r="CH29" s="776"/>
      <c r="CI29" s="776"/>
      <c r="CJ29" s="776"/>
      <c r="CK29" s="776"/>
      <c r="CL29" s="776"/>
      <c r="CM29" s="776"/>
      <c r="CN29" s="776"/>
      <c r="CO29" s="776"/>
      <c r="CP29" s="776"/>
      <c r="CQ29" s="776"/>
      <c r="CR29" s="776"/>
      <c r="CS29" s="776"/>
      <c r="CT29" s="776"/>
      <c r="CU29" s="776"/>
      <c r="CV29" s="776"/>
      <c r="CW29" s="776"/>
      <c r="CX29" s="895"/>
    </row>
    <row r="30" spans="1:102" ht="11.25" customHeight="1">
      <c r="A30" s="898"/>
      <c r="B30" s="537" t="s">
        <v>496</v>
      </c>
      <c r="C30" s="265" t="s">
        <v>401</v>
      </c>
      <c r="D30" s="265">
        <v>333</v>
      </c>
      <c r="E30" s="604">
        <v>227.5</v>
      </c>
      <c r="F30" s="625">
        <v>48</v>
      </c>
      <c r="G30" s="604">
        <v>61.1</v>
      </c>
      <c r="H30" s="863" t="s">
        <v>472</v>
      </c>
      <c r="I30" s="600">
        <v>627</v>
      </c>
      <c r="J30" s="833">
        <v>9000</v>
      </c>
      <c r="K30" s="607">
        <v>197</v>
      </c>
      <c r="L30" s="394" t="s">
        <v>454</v>
      </c>
      <c r="M30" s="835" t="s">
        <v>389</v>
      </c>
      <c r="N30" s="600">
        <v>4080</v>
      </c>
      <c r="O30" s="833">
        <v>102</v>
      </c>
      <c r="P30" s="388">
        <v>8</v>
      </c>
      <c r="Q30" s="249" t="s">
        <v>328</v>
      </c>
      <c r="R30" s="389">
        <v>8</v>
      </c>
      <c r="S30" s="211"/>
      <c r="T30" s="212"/>
      <c r="U30" s="213"/>
      <c r="V30" s="349"/>
      <c r="W30" s="893"/>
      <c r="X30" s="167"/>
      <c r="Y30" s="893"/>
      <c r="Z30" s="169"/>
      <c r="AA30" s="893"/>
      <c r="AB30" s="893"/>
      <c r="AC30" s="893"/>
      <c r="AD30" s="893"/>
      <c r="AE30" s="893"/>
      <c r="AF30" s="349"/>
      <c r="AG30" s="893"/>
      <c r="AH30" s="893"/>
      <c r="AI30" s="893"/>
      <c r="AJ30" s="893"/>
      <c r="AK30" s="893"/>
      <c r="AL30" s="893"/>
      <c r="AM30" s="893"/>
      <c r="AN30" s="893"/>
      <c r="AO30" s="893"/>
      <c r="AP30" s="893"/>
      <c r="AQ30" s="894"/>
      <c r="AR30" s="894"/>
      <c r="AS30" s="894"/>
      <c r="AT30" s="893"/>
      <c r="AU30" s="515"/>
      <c r="AV30" s="515"/>
      <c r="AW30" s="515"/>
      <c r="AX30" s="515"/>
      <c r="AY30" s="515"/>
      <c r="AZ30" s="515"/>
      <c r="BA30" s="515"/>
      <c r="BB30" s="613"/>
      <c r="BC30" s="761"/>
      <c r="BD30" s="899"/>
      <c r="BE30" s="899"/>
      <c r="BF30" s="899"/>
      <c r="BG30" s="899"/>
      <c r="BH30" s="899"/>
      <c r="BI30" s="899"/>
      <c r="BJ30" s="762"/>
      <c r="BK30" s="763"/>
      <c r="BL30" s="763"/>
      <c r="BM30" s="763"/>
      <c r="BN30" s="763"/>
      <c r="BO30" s="762"/>
      <c r="BP30" s="900"/>
      <c r="BQ30" s="762"/>
      <c r="BR30" s="762"/>
      <c r="BS30" s="762"/>
      <c r="BT30" s="765"/>
      <c r="BU30" s="762"/>
      <c r="BV30" s="762"/>
      <c r="BW30" s="762"/>
      <c r="BX30" s="762"/>
      <c r="BY30" s="767"/>
      <c r="BZ30" s="767"/>
      <c r="CA30" s="762"/>
      <c r="CB30" s="901"/>
      <c r="CC30" s="762"/>
      <c r="CD30" s="768"/>
      <c r="CE30" s="762"/>
      <c r="CF30" s="762"/>
      <c r="CG30" s="769"/>
      <c r="CH30" s="615"/>
      <c r="CI30" s="769"/>
      <c r="CJ30" s="769"/>
      <c r="CK30" s="615"/>
      <c r="CL30" s="615"/>
      <c r="CM30" s="615"/>
      <c r="CN30" s="615"/>
      <c r="CO30" s="770"/>
      <c r="CP30" s="615"/>
      <c r="CQ30" s="615"/>
      <c r="CR30" s="615"/>
      <c r="CS30" s="615"/>
      <c r="CT30" s="615"/>
      <c r="CU30" s="615"/>
      <c r="CV30" s="615"/>
      <c r="CW30" s="615"/>
      <c r="CX30" s="906" t="s">
        <v>497</v>
      </c>
    </row>
    <row r="31" spans="1:102" s="122" customFormat="1" ht="5.25" customHeight="1">
      <c r="A31" s="898"/>
      <c r="B31" s="776"/>
      <c r="C31" s="776"/>
      <c r="D31" s="776"/>
      <c r="E31" s="776"/>
      <c r="F31" s="776"/>
      <c r="G31" s="776"/>
      <c r="H31" s="776"/>
      <c r="I31" s="776"/>
      <c r="J31" s="776"/>
      <c r="K31" s="776"/>
      <c r="L31" s="776"/>
      <c r="M31" s="776"/>
      <c r="N31" s="776"/>
      <c r="O31" s="776"/>
      <c r="P31" s="776"/>
      <c r="Q31" s="776"/>
      <c r="R31" s="776"/>
      <c r="S31" s="776"/>
      <c r="T31" s="776"/>
      <c r="U31" s="776"/>
      <c r="V31" s="776"/>
      <c r="W31" s="776"/>
      <c r="X31" s="776"/>
      <c r="Y31" s="776"/>
      <c r="Z31" s="776"/>
      <c r="AA31" s="776"/>
      <c r="AB31" s="776"/>
      <c r="AC31" s="776"/>
      <c r="AD31" s="776"/>
      <c r="AE31" s="776"/>
      <c r="AF31" s="776"/>
      <c r="AG31" s="776"/>
      <c r="AH31" s="776"/>
      <c r="AI31" s="776"/>
      <c r="AJ31" s="776"/>
      <c r="AK31" s="776"/>
      <c r="AL31" s="776"/>
      <c r="AM31" s="776"/>
      <c r="AN31" s="776"/>
      <c r="AO31" s="776"/>
      <c r="AP31" s="776"/>
      <c r="AQ31" s="776"/>
      <c r="AR31" s="776"/>
      <c r="AS31" s="776"/>
      <c r="AT31" s="776"/>
      <c r="AU31" s="776"/>
      <c r="AV31" s="776"/>
      <c r="AW31" s="776"/>
      <c r="AX31" s="776"/>
      <c r="AY31" s="776"/>
      <c r="AZ31" s="776"/>
      <c r="BA31" s="776"/>
      <c r="BB31" s="776"/>
      <c r="BC31" s="776"/>
      <c r="BD31" s="776"/>
      <c r="BE31" s="776"/>
      <c r="BF31" s="776"/>
      <c r="BG31" s="776"/>
      <c r="BH31" s="776"/>
      <c r="BI31" s="776"/>
      <c r="BJ31" s="776"/>
      <c r="BK31" s="776"/>
      <c r="BL31" s="776"/>
      <c r="BM31" s="776"/>
      <c r="BN31" s="776"/>
      <c r="BO31" s="776"/>
      <c r="BP31" s="776"/>
      <c r="BQ31" s="776"/>
      <c r="BR31" s="776"/>
      <c r="BS31" s="776"/>
      <c r="BT31" s="776"/>
      <c r="BU31" s="776"/>
      <c r="BV31" s="776"/>
      <c r="BW31" s="776"/>
      <c r="BX31" s="776"/>
      <c r="BY31" s="776"/>
      <c r="BZ31" s="776"/>
      <c r="CA31" s="776"/>
      <c r="CB31" s="776"/>
      <c r="CC31" s="776"/>
      <c r="CD31" s="776"/>
      <c r="CE31" s="776"/>
      <c r="CF31" s="776"/>
      <c r="CG31" s="776"/>
      <c r="CH31" s="776"/>
      <c r="CI31" s="776"/>
      <c r="CJ31" s="776"/>
      <c r="CK31" s="776"/>
      <c r="CL31" s="776"/>
      <c r="CM31" s="776"/>
      <c r="CN31" s="776"/>
      <c r="CO31" s="776"/>
      <c r="CP31" s="776"/>
      <c r="CQ31" s="776"/>
      <c r="CR31" s="776"/>
      <c r="CS31" s="776"/>
      <c r="CT31" s="776"/>
      <c r="CU31" s="776"/>
      <c r="CV31" s="776"/>
      <c r="CW31" s="776"/>
      <c r="CX31" s="895"/>
    </row>
    <row r="32" spans="1:102" ht="11.25" customHeight="1">
      <c r="A32" s="898"/>
      <c r="B32" s="537" t="s">
        <v>498</v>
      </c>
      <c r="C32" s="265" t="s">
        <v>401</v>
      </c>
      <c r="D32" s="265">
        <v>333</v>
      </c>
      <c r="E32" s="604">
        <v>190</v>
      </c>
      <c r="F32" s="625">
        <v>42</v>
      </c>
      <c r="G32" s="604">
        <v>42.5</v>
      </c>
      <c r="H32" s="863" t="s">
        <v>472</v>
      </c>
      <c r="I32" s="832">
        <v>750</v>
      </c>
      <c r="J32" s="833">
        <v>9000</v>
      </c>
      <c r="K32" s="607">
        <v>208</v>
      </c>
      <c r="L32" s="394" t="s">
        <v>388</v>
      </c>
      <c r="M32" s="835" t="s">
        <v>389</v>
      </c>
      <c r="N32" s="600">
        <v>5600</v>
      </c>
      <c r="O32" s="833">
        <v>120</v>
      </c>
      <c r="P32" s="388">
        <v>8</v>
      </c>
      <c r="Q32" s="249" t="s">
        <v>328</v>
      </c>
      <c r="R32" s="389">
        <v>8</v>
      </c>
      <c r="S32" s="211"/>
      <c r="T32" s="212"/>
      <c r="U32" s="213"/>
      <c r="V32" s="349"/>
      <c r="W32" s="893"/>
      <c r="X32" s="167"/>
      <c r="Y32" s="893"/>
      <c r="Z32" s="169"/>
      <c r="AA32" s="893"/>
      <c r="AB32" s="893"/>
      <c r="AC32" s="893"/>
      <c r="AD32" s="893"/>
      <c r="AE32" s="893"/>
      <c r="AF32" s="349"/>
      <c r="AG32" s="893"/>
      <c r="AH32" s="893"/>
      <c r="AI32" s="893"/>
      <c r="AJ32" s="893"/>
      <c r="AK32" s="893"/>
      <c r="AL32" s="893"/>
      <c r="AM32" s="893"/>
      <c r="AN32" s="893"/>
      <c r="AO32" s="893"/>
      <c r="AP32" s="893"/>
      <c r="AQ32" s="894"/>
      <c r="AR32" s="894"/>
      <c r="AS32" s="894"/>
      <c r="AT32" s="893"/>
      <c r="AU32" s="515"/>
      <c r="AV32" s="515"/>
      <c r="AW32" s="515"/>
      <c r="AX32" s="515"/>
      <c r="AY32" s="515"/>
      <c r="AZ32" s="515"/>
      <c r="BA32" s="515"/>
      <c r="BB32" s="613"/>
      <c r="BC32" s="761"/>
      <c r="BD32" s="899"/>
      <c r="BE32" s="899"/>
      <c r="BF32" s="899"/>
      <c r="BG32" s="899"/>
      <c r="BH32" s="899"/>
      <c r="BI32" s="899"/>
      <c r="BJ32" s="762"/>
      <c r="BK32" s="763"/>
      <c r="BL32" s="763"/>
      <c r="BM32" s="763"/>
      <c r="BN32" s="763"/>
      <c r="BO32" s="762"/>
      <c r="BP32" s="900"/>
      <c r="BQ32" s="762"/>
      <c r="BR32" s="762"/>
      <c r="BS32" s="762"/>
      <c r="BT32" s="765"/>
      <c r="BU32" s="762"/>
      <c r="BV32" s="762"/>
      <c r="BW32" s="762"/>
      <c r="BX32" s="762"/>
      <c r="BY32" s="767"/>
      <c r="BZ32" s="767"/>
      <c r="CA32" s="762"/>
      <c r="CB32" s="901"/>
      <c r="CC32" s="762"/>
      <c r="CD32" s="768"/>
      <c r="CE32" s="762"/>
      <c r="CF32" s="762"/>
      <c r="CG32" s="769"/>
      <c r="CH32" s="615"/>
      <c r="CI32" s="769"/>
      <c r="CJ32" s="769"/>
      <c r="CK32" s="615"/>
      <c r="CL32" s="615"/>
      <c r="CM32" s="615"/>
      <c r="CN32" s="615"/>
      <c r="CO32" s="770"/>
      <c r="CP32" s="615"/>
      <c r="CQ32" s="615"/>
      <c r="CR32" s="615"/>
      <c r="CS32" s="615"/>
      <c r="CT32" s="615"/>
      <c r="CU32" s="615"/>
      <c r="CV32" s="615"/>
      <c r="CW32" s="615"/>
      <c r="CX32" s="903"/>
    </row>
    <row r="33" spans="1:102" s="122" customFormat="1" ht="5.25" customHeight="1">
      <c r="A33" s="895"/>
      <c r="B33" s="895"/>
      <c r="C33" s="895"/>
      <c r="D33" s="895"/>
      <c r="E33" s="895"/>
      <c r="F33" s="895"/>
      <c r="G33" s="895"/>
      <c r="H33" s="895"/>
      <c r="I33" s="895"/>
      <c r="J33" s="895"/>
      <c r="K33" s="895"/>
      <c r="L33" s="895"/>
      <c r="M33" s="895"/>
      <c r="N33" s="895"/>
      <c r="O33" s="895"/>
      <c r="P33" s="895"/>
      <c r="Q33" s="895"/>
      <c r="R33" s="895"/>
      <c r="S33" s="895"/>
      <c r="T33" s="895"/>
      <c r="U33" s="895"/>
      <c r="V33" s="895"/>
      <c r="W33" s="895"/>
      <c r="X33" s="895"/>
      <c r="Y33" s="895"/>
      <c r="Z33" s="895"/>
      <c r="AA33" s="895"/>
      <c r="AB33" s="895"/>
      <c r="AC33" s="895"/>
      <c r="AD33" s="895"/>
      <c r="AE33" s="895"/>
      <c r="AF33" s="895"/>
      <c r="AG33" s="895"/>
      <c r="AH33" s="895"/>
      <c r="AI33" s="895"/>
      <c r="AJ33" s="895"/>
      <c r="AK33" s="895"/>
      <c r="AL33" s="895"/>
      <c r="AM33" s="895"/>
      <c r="AN33" s="895"/>
      <c r="AO33" s="895"/>
      <c r="AP33" s="895"/>
      <c r="AQ33" s="895"/>
      <c r="AR33" s="895"/>
      <c r="AS33" s="895"/>
      <c r="AT33" s="895"/>
      <c r="AU33" s="895"/>
      <c r="AV33" s="895"/>
      <c r="AW33" s="895"/>
      <c r="AX33" s="895"/>
      <c r="AY33" s="895"/>
      <c r="AZ33" s="895"/>
      <c r="BA33" s="895"/>
      <c r="BB33" s="895"/>
      <c r="BC33" s="895"/>
      <c r="BD33" s="895"/>
      <c r="BE33" s="895"/>
      <c r="BF33" s="895"/>
      <c r="BG33" s="895"/>
      <c r="BH33" s="895"/>
      <c r="BI33" s="895"/>
      <c r="BJ33" s="895"/>
      <c r="BK33" s="895"/>
      <c r="BL33" s="895"/>
      <c r="BM33" s="895"/>
      <c r="BN33" s="895"/>
      <c r="BO33" s="895"/>
      <c r="BP33" s="895"/>
      <c r="BQ33" s="895"/>
      <c r="BR33" s="895"/>
      <c r="BS33" s="895"/>
      <c r="BT33" s="895"/>
      <c r="BU33" s="895"/>
      <c r="BV33" s="895"/>
      <c r="BW33" s="895"/>
      <c r="BX33" s="895"/>
      <c r="BY33" s="895"/>
      <c r="BZ33" s="895"/>
      <c r="CA33" s="895"/>
      <c r="CB33" s="895"/>
      <c r="CC33" s="895"/>
      <c r="CD33" s="895"/>
      <c r="CE33" s="895"/>
      <c r="CF33" s="895"/>
      <c r="CG33" s="895"/>
      <c r="CH33" s="895"/>
      <c r="CI33" s="895"/>
      <c r="CJ33" s="895"/>
      <c r="CK33" s="895"/>
      <c r="CL33" s="895"/>
      <c r="CM33" s="895"/>
      <c r="CN33" s="895"/>
      <c r="CO33" s="895"/>
      <c r="CP33" s="895"/>
      <c r="CQ33" s="895"/>
      <c r="CR33" s="895"/>
      <c r="CS33" s="895"/>
      <c r="CT33" s="895"/>
      <c r="CU33" s="895"/>
      <c r="CV33" s="895"/>
      <c r="CW33" s="895"/>
      <c r="CX33" s="895"/>
    </row>
    <row r="34" spans="1:102" ht="11.25" customHeight="1">
      <c r="A34" s="692" t="s">
        <v>266</v>
      </c>
      <c r="B34" s="879" t="s">
        <v>499</v>
      </c>
      <c r="C34" s="265">
        <v>1545597</v>
      </c>
      <c r="D34" s="265">
        <v>333</v>
      </c>
      <c r="E34" s="862">
        <v>165</v>
      </c>
      <c r="F34" s="625">
        <v>26</v>
      </c>
      <c r="G34" s="862">
        <v>53.5</v>
      </c>
      <c r="H34" s="863" t="s">
        <v>472</v>
      </c>
      <c r="I34" s="832">
        <v>750</v>
      </c>
      <c r="J34" s="833">
        <v>10000</v>
      </c>
      <c r="K34" s="864">
        <v>160</v>
      </c>
      <c r="L34" s="865" t="s">
        <v>454</v>
      </c>
      <c r="M34" s="835" t="s">
        <v>389</v>
      </c>
      <c r="N34" s="832">
        <v>6200</v>
      </c>
      <c r="O34" s="833">
        <v>154.96</v>
      </c>
      <c r="P34" s="285">
        <v>9</v>
      </c>
      <c r="Q34" s="249" t="s">
        <v>328</v>
      </c>
      <c r="R34" s="850">
        <v>8</v>
      </c>
      <c r="S34" s="211"/>
      <c r="T34" s="212"/>
      <c r="U34" s="213"/>
      <c r="V34" s="349"/>
      <c r="W34" s="893"/>
      <c r="X34" s="893"/>
      <c r="Y34" s="893"/>
      <c r="Z34" s="893"/>
      <c r="AA34" s="893"/>
      <c r="AB34" s="893"/>
      <c r="AC34" s="220"/>
      <c r="AD34" s="893"/>
      <c r="AE34" s="222"/>
      <c r="AF34" s="349"/>
      <c r="AG34" s="893"/>
      <c r="AH34" s="225"/>
      <c r="AI34" s="893"/>
      <c r="AJ34" s="893"/>
      <c r="AK34" s="893"/>
      <c r="AL34" s="893"/>
      <c r="AM34" s="893"/>
      <c r="AN34" s="893"/>
      <c r="AO34" s="893"/>
      <c r="AP34" s="893"/>
      <c r="AQ34" s="184"/>
      <c r="AR34" s="894"/>
      <c r="AS34" s="894"/>
      <c r="AT34" s="893"/>
      <c r="AU34" s="515"/>
      <c r="AV34" s="515"/>
      <c r="AW34" s="515"/>
      <c r="AX34" s="515"/>
      <c r="AY34" s="515"/>
      <c r="AZ34" s="515"/>
      <c r="BA34" s="515"/>
      <c r="BB34" s="884"/>
      <c r="BC34" s="761"/>
      <c r="BD34" s="761"/>
      <c r="BE34" s="761"/>
      <c r="BF34" s="761"/>
      <c r="BG34" s="761"/>
      <c r="BH34" s="761"/>
      <c r="BI34" s="761"/>
      <c r="BJ34" s="762"/>
      <c r="BK34" s="885"/>
      <c r="BL34" s="885"/>
      <c r="BM34" s="885"/>
      <c r="BN34" s="885"/>
      <c r="BO34" s="762"/>
      <c r="BP34" s="900"/>
      <c r="BQ34" s="762"/>
      <c r="BR34" s="762"/>
      <c r="BS34" s="762"/>
      <c r="BT34" s="765"/>
      <c r="BU34" s="762"/>
      <c r="BV34" s="762"/>
      <c r="BW34" s="762"/>
      <c r="BX34" s="762"/>
      <c r="BY34" s="767"/>
      <c r="BZ34" s="767"/>
      <c r="CA34" s="762"/>
      <c r="CB34" s="901"/>
      <c r="CC34" s="762"/>
      <c r="CD34" s="768"/>
      <c r="CE34" s="762"/>
      <c r="CF34" s="762"/>
      <c r="CG34" s="891"/>
      <c r="CH34" s="615"/>
      <c r="CI34" s="891"/>
      <c r="CJ34" s="891"/>
      <c r="CK34" s="615"/>
      <c r="CL34" s="615"/>
      <c r="CM34" s="615"/>
      <c r="CN34" s="615"/>
      <c r="CO34" s="770"/>
      <c r="CP34" s="615"/>
      <c r="CQ34" s="615"/>
      <c r="CR34" s="615"/>
      <c r="CS34" s="615"/>
      <c r="CT34" s="615"/>
      <c r="CU34" s="615"/>
      <c r="CV34" s="615"/>
      <c r="CW34" s="615"/>
      <c r="CX34" s="907" t="s">
        <v>500</v>
      </c>
    </row>
    <row r="35" spans="1:102" ht="11.25" customHeight="1">
      <c r="A35" s="692"/>
      <c r="B35" s="879"/>
      <c r="C35" s="265"/>
      <c r="D35" s="265"/>
      <c r="E35" s="862"/>
      <c r="F35" s="625"/>
      <c r="G35" s="862"/>
      <c r="H35" s="606"/>
      <c r="I35" s="832"/>
      <c r="J35" s="833"/>
      <c r="K35" s="864"/>
      <c r="L35" s="865"/>
      <c r="M35" s="866"/>
      <c r="N35" s="832"/>
      <c r="O35" s="833"/>
      <c r="P35" s="285"/>
      <c r="Q35" s="249" t="s">
        <v>259</v>
      </c>
      <c r="R35" s="850">
        <v>1</v>
      </c>
      <c r="S35" s="211"/>
      <c r="T35" s="212"/>
      <c r="U35" s="349"/>
      <c r="V35" s="349"/>
      <c r="W35" s="893"/>
      <c r="X35" s="893"/>
      <c r="Y35" s="893"/>
      <c r="Z35" s="893"/>
      <c r="AA35" s="893"/>
      <c r="AB35" s="893"/>
      <c r="AC35" s="220"/>
      <c r="AD35" s="893"/>
      <c r="AE35" s="893"/>
      <c r="AF35" s="893"/>
      <c r="AG35" s="893"/>
      <c r="AH35" s="893"/>
      <c r="AI35" s="893"/>
      <c r="AJ35" s="893"/>
      <c r="AK35" s="893"/>
      <c r="AL35" s="893"/>
      <c r="AM35" s="893"/>
      <c r="AN35" s="893"/>
      <c r="AO35" s="893"/>
      <c r="AP35" s="893"/>
      <c r="AQ35" s="894"/>
      <c r="AR35" s="894"/>
      <c r="AS35" s="894"/>
      <c r="AT35" s="893"/>
      <c r="AU35" s="515"/>
      <c r="AV35" s="515"/>
      <c r="AW35" s="515"/>
      <c r="AX35" s="515"/>
      <c r="AY35" s="515"/>
      <c r="AZ35" s="515"/>
      <c r="BA35" s="515"/>
      <c r="BB35" s="884"/>
      <c r="BC35" s="761"/>
      <c r="BD35" s="761"/>
      <c r="BE35" s="761"/>
      <c r="BF35" s="761"/>
      <c r="BG35" s="761"/>
      <c r="BH35" s="761"/>
      <c r="BI35" s="761"/>
      <c r="BJ35" s="762"/>
      <c r="BK35" s="885"/>
      <c r="BL35" s="885"/>
      <c r="BM35" s="885"/>
      <c r="BN35" s="885"/>
      <c r="BO35" s="762"/>
      <c r="BP35" s="900"/>
      <c r="BQ35" s="762"/>
      <c r="BR35" s="762"/>
      <c r="BS35" s="762"/>
      <c r="BT35" s="765"/>
      <c r="BU35" s="762"/>
      <c r="BV35" s="762"/>
      <c r="BW35" s="762"/>
      <c r="BX35" s="762"/>
      <c r="BY35" s="767"/>
      <c r="BZ35" s="767"/>
      <c r="CA35" s="762"/>
      <c r="CB35" s="901"/>
      <c r="CC35" s="762"/>
      <c r="CD35" s="768"/>
      <c r="CE35" s="762"/>
      <c r="CF35" s="762"/>
      <c r="CG35" s="891"/>
      <c r="CH35" s="615"/>
      <c r="CI35" s="891"/>
      <c r="CJ35" s="891"/>
      <c r="CK35" s="615"/>
      <c r="CL35" s="615"/>
      <c r="CM35" s="615"/>
      <c r="CN35" s="615"/>
      <c r="CO35" s="770"/>
      <c r="CP35" s="615"/>
      <c r="CQ35" s="615"/>
      <c r="CR35" s="615"/>
      <c r="CS35" s="615"/>
      <c r="CT35" s="615"/>
      <c r="CU35" s="615"/>
      <c r="CV35" s="615"/>
      <c r="CW35" s="615"/>
      <c r="CX35" s="907"/>
    </row>
    <row r="36" spans="1:102" s="122" customFormat="1" ht="5.25" customHeight="1">
      <c r="A36" s="692"/>
      <c r="B36" s="776"/>
      <c r="C36" s="776"/>
      <c r="D36" s="776"/>
      <c r="E36" s="776"/>
      <c r="F36" s="776"/>
      <c r="G36" s="776"/>
      <c r="H36" s="776"/>
      <c r="I36" s="776"/>
      <c r="J36" s="776"/>
      <c r="K36" s="776"/>
      <c r="L36" s="776"/>
      <c r="M36" s="776"/>
      <c r="N36" s="776"/>
      <c r="O36" s="776"/>
      <c r="P36" s="776"/>
      <c r="Q36" s="776"/>
      <c r="R36" s="776"/>
      <c r="S36" s="776"/>
      <c r="T36" s="776"/>
      <c r="U36" s="776"/>
      <c r="V36" s="776"/>
      <c r="W36" s="776"/>
      <c r="X36" s="776"/>
      <c r="Y36" s="776"/>
      <c r="Z36" s="776"/>
      <c r="AA36" s="776"/>
      <c r="AB36" s="776"/>
      <c r="AC36" s="776"/>
      <c r="AD36" s="776"/>
      <c r="AE36" s="776"/>
      <c r="AF36" s="776"/>
      <c r="AG36" s="776"/>
      <c r="AH36" s="776"/>
      <c r="AI36" s="776"/>
      <c r="AJ36" s="776"/>
      <c r="AK36" s="776"/>
      <c r="AL36" s="776"/>
      <c r="AM36" s="776"/>
      <c r="AN36" s="776"/>
      <c r="AO36" s="776"/>
      <c r="AP36" s="776"/>
      <c r="AQ36" s="776"/>
      <c r="AR36" s="776"/>
      <c r="AS36" s="776"/>
      <c r="AT36" s="776"/>
      <c r="AU36" s="776"/>
      <c r="AV36" s="776"/>
      <c r="AW36" s="776"/>
      <c r="AX36" s="776"/>
      <c r="AY36" s="776"/>
      <c r="AZ36" s="776"/>
      <c r="BA36" s="776"/>
      <c r="BB36" s="776"/>
      <c r="BC36" s="776"/>
      <c r="BD36" s="776"/>
      <c r="BE36" s="776"/>
      <c r="BF36" s="776"/>
      <c r="BG36" s="776"/>
      <c r="BH36" s="776"/>
      <c r="BI36" s="776"/>
      <c r="BJ36" s="776"/>
      <c r="BK36" s="776"/>
      <c r="BL36" s="776"/>
      <c r="BM36" s="776"/>
      <c r="BN36" s="776"/>
      <c r="BO36" s="776"/>
      <c r="BP36" s="776"/>
      <c r="BQ36" s="776"/>
      <c r="BR36" s="776"/>
      <c r="BS36" s="776"/>
      <c r="BT36" s="776"/>
      <c r="BU36" s="776"/>
      <c r="BV36" s="776"/>
      <c r="BW36" s="776"/>
      <c r="BX36" s="776"/>
      <c r="BY36" s="776"/>
      <c r="BZ36" s="776"/>
      <c r="CA36" s="776"/>
      <c r="CB36" s="776"/>
      <c r="CC36" s="776"/>
      <c r="CD36" s="776"/>
      <c r="CE36" s="776"/>
      <c r="CF36" s="776"/>
      <c r="CG36" s="776"/>
      <c r="CH36" s="776"/>
      <c r="CI36" s="776"/>
      <c r="CJ36" s="776"/>
      <c r="CK36" s="776"/>
      <c r="CL36" s="776"/>
      <c r="CM36" s="776"/>
      <c r="CN36" s="776"/>
      <c r="CO36" s="776"/>
      <c r="CP36" s="776"/>
      <c r="CQ36" s="776"/>
      <c r="CR36" s="776"/>
      <c r="CS36" s="776"/>
      <c r="CT36" s="776"/>
      <c r="CU36" s="776"/>
      <c r="CV36" s="776"/>
      <c r="CW36" s="776"/>
      <c r="CX36" s="895"/>
    </row>
    <row r="37" spans="1:102" ht="11.25" customHeight="1">
      <c r="A37" s="692"/>
      <c r="B37" s="450" t="s">
        <v>501</v>
      </c>
      <c r="C37" s="265">
        <v>2315840</v>
      </c>
      <c r="D37" s="265">
        <v>333</v>
      </c>
      <c r="E37" s="862">
        <v>209.5</v>
      </c>
      <c r="F37" s="625">
        <v>33</v>
      </c>
      <c r="G37" s="862">
        <v>62.6</v>
      </c>
      <c r="H37" s="863" t="s">
        <v>487</v>
      </c>
      <c r="I37" s="832">
        <v>825</v>
      </c>
      <c r="J37" s="833">
        <v>9500</v>
      </c>
      <c r="K37" s="864">
        <v>144</v>
      </c>
      <c r="L37" s="865" t="s">
        <v>454</v>
      </c>
      <c r="M37" s="835" t="s">
        <v>389</v>
      </c>
      <c r="N37" s="832">
        <v>6200</v>
      </c>
      <c r="O37" s="833">
        <v>154.96</v>
      </c>
      <c r="P37" s="285">
        <v>9</v>
      </c>
      <c r="Q37" s="249" t="s">
        <v>328</v>
      </c>
      <c r="R37" s="850">
        <v>8</v>
      </c>
      <c r="S37" s="211"/>
      <c r="T37" s="212"/>
      <c r="U37" s="213"/>
      <c r="V37" s="349"/>
      <c r="W37" s="893"/>
      <c r="X37" s="893"/>
      <c r="Y37" s="893"/>
      <c r="Z37" s="893"/>
      <c r="AA37" s="893"/>
      <c r="AB37" s="893"/>
      <c r="AC37" s="220"/>
      <c r="AD37" s="893"/>
      <c r="AE37" s="222"/>
      <c r="AF37" s="349"/>
      <c r="AG37" s="893"/>
      <c r="AH37" s="225"/>
      <c r="AI37" s="893"/>
      <c r="AJ37" s="893"/>
      <c r="AK37" s="893"/>
      <c r="AL37" s="893"/>
      <c r="AM37" s="893"/>
      <c r="AN37" s="893"/>
      <c r="AO37" s="893"/>
      <c r="AP37" s="893"/>
      <c r="AQ37" s="184"/>
      <c r="AR37" s="894"/>
      <c r="AS37" s="894"/>
      <c r="AT37" s="893"/>
      <c r="AU37" s="515"/>
      <c r="AV37" s="515"/>
      <c r="AW37" s="515"/>
      <c r="AX37" s="515"/>
      <c r="AY37" s="515"/>
      <c r="AZ37" s="515"/>
      <c r="BA37" s="515"/>
      <c r="BB37" s="884"/>
      <c r="BC37" s="761"/>
      <c r="BD37" s="761"/>
      <c r="BE37" s="761"/>
      <c r="BF37" s="761"/>
      <c r="BG37" s="761"/>
      <c r="BH37" s="761"/>
      <c r="BI37" s="761"/>
      <c r="BJ37" s="762"/>
      <c r="BK37" s="885"/>
      <c r="BL37" s="885"/>
      <c r="BM37" s="885"/>
      <c r="BN37" s="885"/>
      <c r="BO37" s="762"/>
      <c r="BP37" s="900"/>
      <c r="BQ37" s="762"/>
      <c r="BR37" s="762"/>
      <c r="BS37" s="762"/>
      <c r="BT37" s="765"/>
      <c r="BU37" s="762"/>
      <c r="BV37" s="762"/>
      <c r="BW37" s="762"/>
      <c r="BX37" s="762"/>
      <c r="BY37" s="767"/>
      <c r="BZ37" s="767"/>
      <c r="CA37" s="762"/>
      <c r="CB37" s="901"/>
      <c r="CC37" s="762"/>
      <c r="CD37" s="768"/>
      <c r="CE37" s="762"/>
      <c r="CF37" s="762"/>
      <c r="CG37" s="891"/>
      <c r="CH37" s="615"/>
      <c r="CI37" s="891"/>
      <c r="CJ37" s="891"/>
      <c r="CK37" s="615"/>
      <c r="CL37" s="615"/>
      <c r="CM37" s="615"/>
      <c r="CN37" s="615"/>
      <c r="CO37" s="770"/>
      <c r="CP37" s="615"/>
      <c r="CQ37" s="615"/>
      <c r="CR37" s="615"/>
      <c r="CS37" s="615"/>
      <c r="CT37" s="615"/>
      <c r="CU37" s="615"/>
      <c r="CV37" s="615"/>
      <c r="CW37" s="615"/>
      <c r="CX37" s="908" t="s">
        <v>502</v>
      </c>
    </row>
    <row r="38" spans="1:102" ht="11.25" customHeight="1">
      <c r="A38" s="692"/>
      <c r="C38" s="265"/>
      <c r="D38" s="265"/>
      <c r="E38" s="862"/>
      <c r="F38" s="625"/>
      <c r="G38" s="862"/>
      <c r="H38" s="863"/>
      <c r="I38" s="832"/>
      <c r="J38" s="833"/>
      <c r="K38" s="864"/>
      <c r="L38" s="865"/>
      <c r="M38" s="866"/>
      <c r="N38" s="832"/>
      <c r="O38" s="833"/>
      <c r="P38" s="285"/>
      <c r="Q38" s="249" t="s">
        <v>259</v>
      </c>
      <c r="R38" s="850">
        <v>1</v>
      </c>
      <c r="S38" s="211"/>
      <c r="T38" s="212"/>
      <c r="U38" s="349"/>
      <c r="V38" s="349"/>
      <c r="W38" s="893"/>
      <c r="X38" s="893"/>
      <c r="Y38" s="893"/>
      <c r="Z38" s="893"/>
      <c r="AA38" s="893"/>
      <c r="AB38" s="893"/>
      <c r="AC38" s="220"/>
      <c r="AD38" s="893"/>
      <c r="AE38" s="893"/>
      <c r="AF38" s="893"/>
      <c r="AG38" s="893"/>
      <c r="AH38" s="893"/>
      <c r="AI38" s="893"/>
      <c r="AJ38" s="893"/>
      <c r="AK38" s="893"/>
      <c r="AL38" s="893"/>
      <c r="AM38" s="893"/>
      <c r="AN38" s="893"/>
      <c r="AO38" s="893"/>
      <c r="AP38" s="893"/>
      <c r="AQ38" s="894"/>
      <c r="AR38" s="894"/>
      <c r="AS38" s="894"/>
      <c r="AT38" s="893"/>
      <c r="AU38" s="515"/>
      <c r="AV38" s="515"/>
      <c r="AW38" s="515"/>
      <c r="AX38" s="515"/>
      <c r="AY38" s="515"/>
      <c r="AZ38" s="515"/>
      <c r="BA38" s="515"/>
      <c r="BB38" s="884"/>
      <c r="BC38" s="761"/>
      <c r="BD38" s="761"/>
      <c r="BE38" s="761"/>
      <c r="BF38" s="761"/>
      <c r="BG38" s="761"/>
      <c r="BH38" s="761"/>
      <c r="BI38" s="761"/>
      <c r="BJ38" s="762"/>
      <c r="BK38" s="885"/>
      <c r="BL38" s="885"/>
      <c r="BM38" s="885"/>
      <c r="BN38" s="885"/>
      <c r="BO38" s="762"/>
      <c r="BP38" s="900"/>
      <c r="BQ38" s="762"/>
      <c r="BR38" s="762"/>
      <c r="BS38" s="762"/>
      <c r="BT38" s="765"/>
      <c r="BU38" s="762"/>
      <c r="BV38" s="762"/>
      <c r="BW38" s="762"/>
      <c r="BX38" s="762"/>
      <c r="BY38" s="767"/>
      <c r="BZ38" s="767"/>
      <c r="CA38" s="762"/>
      <c r="CB38" s="901"/>
      <c r="CC38" s="762"/>
      <c r="CD38" s="768"/>
      <c r="CE38" s="762"/>
      <c r="CF38" s="762"/>
      <c r="CG38" s="891"/>
      <c r="CH38" s="615"/>
      <c r="CI38" s="891"/>
      <c r="CJ38" s="891"/>
      <c r="CK38" s="615"/>
      <c r="CL38" s="615"/>
      <c r="CM38" s="615"/>
      <c r="CN38" s="615"/>
      <c r="CO38" s="770"/>
      <c r="CP38" s="615"/>
      <c r="CQ38" s="615"/>
      <c r="CR38" s="615"/>
      <c r="CS38" s="615"/>
      <c r="CT38" s="615"/>
      <c r="CU38" s="615"/>
      <c r="CV38" s="615"/>
      <c r="CW38" s="615"/>
      <c r="CX38" s="856"/>
    </row>
    <row r="39" spans="1:102" s="122" customFormat="1" ht="5.25" customHeight="1">
      <c r="A39" s="692"/>
      <c r="B39" s="776"/>
      <c r="C39" s="776"/>
      <c r="D39" s="776"/>
      <c r="E39" s="776"/>
      <c r="F39" s="776"/>
      <c r="G39" s="776"/>
      <c r="H39" s="776"/>
      <c r="I39" s="776"/>
      <c r="J39" s="776"/>
      <c r="K39" s="776"/>
      <c r="L39" s="776"/>
      <c r="M39" s="776"/>
      <c r="N39" s="776"/>
      <c r="O39" s="776"/>
      <c r="P39" s="776"/>
      <c r="Q39" s="776"/>
      <c r="R39" s="776"/>
      <c r="S39" s="776"/>
      <c r="T39" s="776"/>
      <c r="U39" s="776"/>
      <c r="V39" s="776"/>
      <c r="W39" s="776"/>
      <c r="X39" s="776"/>
      <c r="Y39" s="776"/>
      <c r="Z39" s="776"/>
      <c r="AA39" s="776"/>
      <c r="AB39" s="776"/>
      <c r="AC39" s="776"/>
      <c r="AD39" s="776"/>
      <c r="AE39" s="776"/>
      <c r="AF39" s="776"/>
      <c r="AG39" s="776"/>
      <c r="AH39" s="776"/>
      <c r="AI39" s="776"/>
      <c r="AJ39" s="776"/>
      <c r="AK39" s="776"/>
      <c r="AL39" s="776"/>
      <c r="AM39" s="776"/>
      <c r="AN39" s="776"/>
      <c r="AO39" s="776"/>
      <c r="AP39" s="776"/>
      <c r="AQ39" s="776"/>
      <c r="AR39" s="776"/>
      <c r="AS39" s="776"/>
      <c r="AT39" s="776"/>
      <c r="AU39" s="776"/>
      <c r="AV39" s="776"/>
      <c r="AW39" s="776"/>
      <c r="AX39" s="776"/>
      <c r="AY39" s="776"/>
      <c r="AZ39" s="776"/>
      <c r="BA39" s="776"/>
      <c r="BB39" s="776"/>
      <c r="BC39" s="776"/>
      <c r="BD39" s="776"/>
      <c r="BE39" s="776"/>
      <c r="BF39" s="776"/>
      <c r="BG39" s="776"/>
      <c r="BH39" s="776"/>
      <c r="BI39" s="776"/>
      <c r="BJ39" s="776"/>
      <c r="BK39" s="776"/>
      <c r="BL39" s="776"/>
      <c r="BM39" s="776"/>
      <c r="BN39" s="776"/>
      <c r="BO39" s="776"/>
      <c r="BP39" s="776"/>
      <c r="BQ39" s="776"/>
      <c r="BR39" s="776"/>
      <c r="BS39" s="776"/>
      <c r="BT39" s="776"/>
      <c r="BU39" s="776"/>
      <c r="BV39" s="776"/>
      <c r="BW39" s="776"/>
      <c r="BX39" s="776"/>
      <c r="BY39" s="776"/>
      <c r="BZ39" s="776"/>
      <c r="CA39" s="776"/>
      <c r="CB39" s="776"/>
      <c r="CC39" s="776"/>
      <c r="CD39" s="776"/>
      <c r="CE39" s="776"/>
      <c r="CF39" s="776"/>
      <c r="CG39" s="776"/>
      <c r="CH39" s="776"/>
      <c r="CI39" s="776"/>
      <c r="CJ39" s="776"/>
      <c r="CK39" s="776"/>
      <c r="CL39" s="776"/>
      <c r="CM39" s="776"/>
      <c r="CN39" s="776"/>
      <c r="CO39" s="776"/>
      <c r="CP39" s="776"/>
      <c r="CQ39" s="776"/>
      <c r="CR39" s="776"/>
      <c r="CS39" s="776"/>
      <c r="CT39" s="776"/>
      <c r="CU39" s="776"/>
      <c r="CV39" s="776"/>
      <c r="CW39" s="776"/>
      <c r="CX39" s="895"/>
    </row>
    <row r="40" spans="1:102" ht="11.25" customHeight="1">
      <c r="A40" s="692"/>
      <c r="B40" s="450" t="s">
        <v>503</v>
      </c>
      <c r="C40" s="265">
        <v>1915840</v>
      </c>
      <c r="D40" s="265">
        <v>333</v>
      </c>
      <c r="E40" s="862">
        <v>181.5</v>
      </c>
      <c r="F40" s="625">
        <v>33</v>
      </c>
      <c r="G40" s="862">
        <v>56.2</v>
      </c>
      <c r="H40" s="863" t="s">
        <v>487</v>
      </c>
      <c r="I40" s="832">
        <v>825</v>
      </c>
      <c r="J40" s="833">
        <v>9500</v>
      </c>
      <c r="K40" s="864">
        <v>152</v>
      </c>
      <c r="L40" s="865" t="s">
        <v>454</v>
      </c>
      <c r="M40" s="835" t="s">
        <v>389</v>
      </c>
      <c r="N40" s="832">
        <v>6200</v>
      </c>
      <c r="O40" s="833">
        <v>154.96</v>
      </c>
      <c r="P40" s="285">
        <v>9</v>
      </c>
      <c r="Q40" s="249" t="s">
        <v>328</v>
      </c>
      <c r="R40" s="850">
        <v>8</v>
      </c>
      <c r="S40" s="211"/>
      <c r="T40" s="212"/>
      <c r="U40" s="213"/>
      <c r="V40" s="349"/>
      <c r="W40" s="893"/>
      <c r="X40" s="893"/>
      <c r="Y40" s="893"/>
      <c r="Z40" s="893"/>
      <c r="AA40" s="893"/>
      <c r="AB40" s="893"/>
      <c r="AC40" s="220"/>
      <c r="AD40" s="893"/>
      <c r="AE40" s="222"/>
      <c r="AF40" s="349"/>
      <c r="AG40" s="893"/>
      <c r="AH40" s="225"/>
      <c r="AI40" s="251"/>
      <c r="AJ40" s="251"/>
      <c r="AK40" s="251"/>
      <c r="AL40" s="251"/>
      <c r="AM40" s="251"/>
      <c r="AN40" s="251"/>
      <c r="AO40" s="251"/>
      <c r="AP40" s="251"/>
      <c r="AQ40" s="894"/>
      <c r="AR40" s="252"/>
      <c r="AS40" s="252"/>
      <c r="AT40" s="251"/>
      <c r="AU40" s="390"/>
      <c r="AV40" s="390"/>
      <c r="AW40" s="390"/>
      <c r="AX40" s="390"/>
      <c r="AY40" s="390"/>
      <c r="AZ40" s="390"/>
      <c r="BA40" s="390"/>
      <c r="BB40" s="884"/>
      <c r="BC40" s="761"/>
      <c r="BD40" s="761"/>
      <c r="BE40" s="761"/>
      <c r="BF40" s="761"/>
      <c r="BG40" s="761"/>
      <c r="BH40" s="761"/>
      <c r="BI40" s="761"/>
      <c r="BJ40" s="762"/>
      <c r="BK40" s="885"/>
      <c r="BL40" s="885"/>
      <c r="BM40" s="885"/>
      <c r="BN40" s="885"/>
      <c r="BO40" s="762"/>
      <c r="BP40" s="900"/>
      <c r="BQ40" s="762"/>
      <c r="BR40" s="762"/>
      <c r="BS40" s="762"/>
      <c r="BT40" s="765"/>
      <c r="BU40" s="762"/>
      <c r="BV40" s="762"/>
      <c r="BW40" s="762"/>
      <c r="BX40" s="762"/>
      <c r="BY40" s="767"/>
      <c r="BZ40" s="767"/>
      <c r="CA40" s="762"/>
      <c r="CB40" s="901"/>
      <c r="CC40" s="762"/>
      <c r="CD40" s="768"/>
      <c r="CE40" s="762"/>
      <c r="CF40" s="762"/>
      <c r="CG40" s="891"/>
      <c r="CH40" s="615"/>
      <c r="CI40" s="891"/>
      <c r="CJ40" s="891"/>
      <c r="CK40" s="615"/>
      <c r="CL40" s="615"/>
      <c r="CM40" s="615"/>
      <c r="CN40" s="615"/>
      <c r="CO40" s="770"/>
      <c r="CP40" s="615"/>
      <c r="CQ40" s="615"/>
      <c r="CR40" s="615"/>
      <c r="CS40" s="615"/>
      <c r="CT40" s="615"/>
      <c r="CU40" s="615"/>
      <c r="CV40" s="615"/>
      <c r="CW40" s="615"/>
      <c r="CX40" s="909" t="s">
        <v>504</v>
      </c>
    </row>
    <row r="41" spans="1:102" ht="11.25" customHeight="1">
      <c r="A41" s="692"/>
      <c r="C41" s="265"/>
      <c r="D41" s="265"/>
      <c r="E41" s="862"/>
      <c r="F41" s="625"/>
      <c r="G41" s="862"/>
      <c r="H41" s="606"/>
      <c r="I41" s="832"/>
      <c r="J41" s="833"/>
      <c r="K41" s="864"/>
      <c r="L41" s="865"/>
      <c r="M41" s="866"/>
      <c r="N41" s="832"/>
      <c r="O41" s="833"/>
      <c r="P41" s="285"/>
      <c r="Q41" s="249" t="s">
        <v>259</v>
      </c>
      <c r="R41" s="850">
        <v>1</v>
      </c>
      <c r="S41" s="211"/>
      <c r="T41" s="212"/>
      <c r="U41" s="349"/>
      <c r="V41" s="349"/>
      <c r="W41" s="893"/>
      <c r="X41" s="893"/>
      <c r="Y41" s="893"/>
      <c r="Z41" s="893"/>
      <c r="AA41" s="893"/>
      <c r="AB41" s="893"/>
      <c r="AC41" s="220"/>
      <c r="AD41" s="893"/>
      <c r="AE41" s="893"/>
      <c r="AF41" s="893"/>
      <c r="AG41" s="893"/>
      <c r="AH41" s="893"/>
      <c r="AI41" s="251"/>
      <c r="AJ41" s="251"/>
      <c r="AK41" s="251"/>
      <c r="AL41" s="251"/>
      <c r="AM41" s="251"/>
      <c r="AN41" s="251"/>
      <c r="AO41" s="251"/>
      <c r="AP41" s="251"/>
      <c r="AQ41" s="252"/>
      <c r="AR41" s="252"/>
      <c r="AS41" s="252"/>
      <c r="AT41" s="251"/>
      <c r="AU41" s="515"/>
      <c r="AV41" s="515"/>
      <c r="AW41" s="515"/>
      <c r="AX41" s="515"/>
      <c r="AY41" s="515"/>
      <c r="AZ41" s="515"/>
      <c r="BA41" s="515"/>
      <c r="BB41" s="884"/>
      <c r="BC41" s="761"/>
      <c r="BD41" s="761"/>
      <c r="BE41" s="761"/>
      <c r="BF41" s="761"/>
      <c r="BG41" s="761"/>
      <c r="BH41" s="761"/>
      <c r="BI41" s="761"/>
      <c r="BJ41" s="762"/>
      <c r="BK41" s="885"/>
      <c r="BL41" s="885"/>
      <c r="BM41" s="885"/>
      <c r="BN41" s="885"/>
      <c r="BO41" s="762"/>
      <c r="BP41" s="900"/>
      <c r="BQ41" s="762"/>
      <c r="BR41" s="762"/>
      <c r="BS41" s="762"/>
      <c r="BT41" s="765"/>
      <c r="BU41" s="762"/>
      <c r="BV41" s="762"/>
      <c r="BW41" s="762"/>
      <c r="BX41" s="762"/>
      <c r="BY41" s="767"/>
      <c r="BZ41" s="767"/>
      <c r="CA41" s="762"/>
      <c r="CB41" s="901"/>
      <c r="CC41" s="762"/>
      <c r="CD41" s="768"/>
      <c r="CE41" s="762"/>
      <c r="CF41" s="762"/>
      <c r="CG41" s="891"/>
      <c r="CH41" s="615"/>
      <c r="CI41" s="891"/>
      <c r="CJ41" s="891"/>
      <c r="CK41" s="615"/>
      <c r="CL41" s="615"/>
      <c r="CM41" s="615"/>
      <c r="CN41" s="615"/>
      <c r="CO41" s="770"/>
      <c r="CP41" s="615"/>
      <c r="CQ41" s="615"/>
      <c r="CR41" s="615"/>
      <c r="CS41" s="615"/>
      <c r="CT41" s="615"/>
      <c r="CU41" s="615"/>
      <c r="CV41" s="615"/>
      <c r="CW41" s="615"/>
      <c r="CX41" s="909"/>
    </row>
    <row r="42" spans="1:102" s="122" customFormat="1" ht="5.25" customHeight="1">
      <c r="A42" s="692"/>
      <c r="B42" s="776"/>
      <c r="C42" s="776"/>
      <c r="D42" s="776"/>
      <c r="E42" s="776"/>
      <c r="F42" s="776"/>
      <c r="G42" s="776"/>
      <c r="H42" s="776"/>
      <c r="I42" s="776"/>
      <c r="J42" s="776"/>
      <c r="K42" s="776"/>
      <c r="L42" s="776"/>
      <c r="M42" s="776"/>
      <c r="N42" s="776"/>
      <c r="O42" s="776"/>
      <c r="P42" s="776"/>
      <c r="Q42" s="776"/>
      <c r="R42" s="776"/>
      <c r="S42" s="776"/>
      <c r="T42" s="776"/>
      <c r="U42" s="776"/>
      <c r="V42" s="776"/>
      <c r="W42" s="776"/>
      <c r="X42" s="776"/>
      <c r="Y42" s="776"/>
      <c r="Z42" s="776"/>
      <c r="AA42" s="776"/>
      <c r="AB42" s="776"/>
      <c r="AC42" s="776"/>
      <c r="AD42" s="776"/>
      <c r="AE42" s="776"/>
      <c r="AF42" s="776"/>
      <c r="AG42" s="776"/>
      <c r="AH42" s="776"/>
      <c r="AI42" s="776"/>
      <c r="AJ42" s="776"/>
      <c r="AK42" s="776"/>
      <c r="AL42" s="776"/>
      <c r="AM42" s="776"/>
      <c r="AN42" s="776"/>
      <c r="AO42" s="776"/>
      <c r="AP42" s="776"/>
      <c r="AQ42" s="776"/>
      <c r="AR42" s="776"/>
      <c r="AS42" s="776"/>
      <c r="AT42" s="776"/>
      <c r="AU42" s="776"/>
      <c r="AV42" s="776"/>
      <c r="AW42" s="776"/>
      <c r="AX42" s="776"/>
      <c r="AY42" s="776"/>
      <c r="AZ42" s="776"/>
      <c r="BA42" s="776"/>
      <c r="BB42" s="776"/>
      <c r="BC42" s="776"/>
      <c r="BD42" s="776"/>
      <c r="BE42" s="776"/>
      <c r="BF42" s="776"/>
      <c r="BG42" s="776"/>
      <c r="BH42" s="776"/>
      <c r="BI42" s="776"/>
      <c r="BJ42" s="776"/>
      <c r="BK42" s="776"/>
      <c r="BL42" s="776"/>
      <c r="BM42" s="776"/>
      <c r="BN42" s="776"/>
      <c r="BO42" s="776"/>
      <c r="BP42" s="776"/>
      <c r="BQ42" s="776"/>
      <c r="BR42" s="776"/>
      <c r="BS42" s="776"/>
      <c r="BT42" s="776"/>
      <c r="BU42" s="776"/>
      <c r="BV42" s="776"/>
      <c r="BW42" s="776"/>
      <c r="BX42" s="776"/>
      <c r="BY42" s="776"/>
      <c r="BZ42" s="776"/>
      <c r="CA42" s="776"/>
      <c r="CB42" s="776"/>
      <c r="CC42" s="776"/>
      <c r="CD42" s="776"/>
      <c r="CE42" s="776"/>
      <c r="CF42" s="776"/>
      <c r="CG42" s="776"/>
      <c r="CH42" s="776"/>
      <c r="CI42" s="776"/>
      <c r="CJ42" s="776"/>
      <c r="CK42" s="776"/>
      <c r="CL42" s="776"/>
      <c r="CM42" s="776"/>
      <c r="CN42" s="776"/>
      <c r="CO42" s="776"/>
      <c r="CP42" s="776"/>
      <c r="CQ42" s="776"/>
      <c r="CR42" s="776"/>
      <c r="CS42" s="776"/>
      <c r="CT42" s="776"/>
      <c r="CU42" s="776"/>
      <c r="CV42" s="776"/>
      <c r="CW42" s="776"/>
      <c r="CX42" s="895"/>
    </row>
    <row r="43" spans="1:102" ht="11.25" customHeight="1">
      <c r="A43" s="692"/>
      <c r="B43" s="450" t="s">
        <v>505</v>
      </c>
      <c r="C43" s="265">
        <v>1706885</v>
      </c>
      <c r="D43" s="265">
        <v>333</v>
      </c>
      <c r="E43" s="862">
        <v>105.42</v>
      </c>
      <c r="F43" s="625">
        <v>24</v>
      </c>
      <c r="G43" s="862">
        <v>43.9</v>
      </c>
      <c r="H43" s="863" t="s">
        <v>435</v>
      </c>
      <c r="I43" s="832">
        <v>825</v>
      </c>
      <c r="J43" s="833">
        <v>10000</v>
      </c>
      <c r="K43" s="864">
        <v>144</v>
      </c>
      <c r="L43" s="865" t="s">
        <v>454</v>
      </c>
      <c r="M43" s="835" t="s">
        <v>389</v>
      </c>
      <c r="N43" s="832">
        <v>6200</v>
      </c>
      <c r="O43" s="833">
        <v>154.96</v>
      </c>
      <c r="P43" s="285">
        <v>9</v>
      </c>
      <c r="Q43" s="249" t="s">
        <v>328</v>
      </c>
      <c r="R43" s="850">
        <v>8</v>
      </c>
      <c r="S43" s="211"/>
      <c r="T43" s="212"/>
      <c r="U43" s="213"/>
      <c r="V43" s="349"/>
      <c r="W43" s="893"/>
      <c r="X43" s="893"/>
      <c r="Y43" s="893"/>
      <c r="Z43" s="893"/>
      <c r="AA43" s="893"/>
      <c r="AB43" s="893"/>
      <c r="AC43" s="220"/>
      <c r="AD43" s="893"/>
      <c r="AE43" s="222"/>
      <c r="AF43" s="349"/>
      <c r="AG43" s="893"/>
      <c r="AH43" s="225"/>
      <c r="AI43" s="251"/>
      <c r="AJ43" s="251"/>
      <c r="AK43" s="251"/>
      <c r="AL43" s="251"/>
      <c r="AM43" s="251"/>
      <c r="AN43" s="251"/>
      <c r="AO43" s="251"/>
      <c r="AP43" s="251"/>
      <c r="AQ43" s="184"/>
      <c r="AR43" s="252"/>
      <c r="AS43" s="252"/>
      <c r="AT43" s="251"/>
      <c r="AU43" s="515"/>
      <c r="AV43" s="515"/>
      <c r="AW43" s="515"/>
      <c r="AX43" s="515"/>
      <c r="AY43" s="515"/>
      <c r="AZ43" s="515"/>
      <c r="BA43" s="515"/>
      <c r="BB43" s="884"/>
      <c r="BC43" s="761"/>
      <c r="BD43" s="761"/>
      <c r="BE43" s="761"/>
      <c r="BF43" s="761"/>
      <c r="BG43" s="761"/>
      <c r="BH43" s="761"/>
      <c r="BI43" s="761"/>
      <c r="BJ43" s="762"/>
      <c r="BK43" s="885"/>
      <c r="BL43" s="885"/>
      <c r="BM43" s="885"/>
      <c r="BN43" s="885"/>
      <c r="BO43" s="762"/>
      <c r="BP43" s="900"/>
      <c r="BQ43" s="762"/>
      <c r="BR43" s="762"/>
      <c r="BS43" s="762"/>
      <c r="BT43" s="765"/>
      <c r="BU43" s="762"/>
      <c r="BV43" s="762"/>
      <c r="BW43" s="762"/>
      <c r="BX43" s="762"/>
      <c r="BY43" s="767"/>
      <c r="BZ43" s="767"/>
      <c r="CA43" s="762"/>
      <c r="CB43" s="901"/>
      <c r="CC43" s="762"/>
      <c r="CD43" s="768"/>
      <c r="CE43" s="762"/>
      <c r="CF43" s="762"/>
      <c r="CG43" s="891"/>
      <c r="CH43" s="615"/>
      <c r="CI43" s="891"/>
      <c r="CJ43" s="891"/>
      <c r="CK43" s="615"/>
      <c r="CL43" s="615"/>
      <c r="CM43" s="615"/>
      <c r="CN43" s="615"/>
      <c r="CO43" s="770"/>
      <c r="CP43" s="615"/>
      <c r="CQ43" s="615"/>
      <c r="CR43" s="615"/>
      <c r="CS43" s="615"/>
      <c r="CT43" s="615"/>
      <c r="CU43" s="615"/>
      <c r="CV43" s="615"/>
      <c r="CW43" s="615"/>
      <c r="CX43" s="909" t="s">
        <v>502</v>
      </c>
    </row>
    <row r="44" spans="1:102" ht="11.25" customHeight="1">
      <c r="A44" s="692"/>
      <c r="C44" s="265"/>
      <c r="D44" s="265"/>
      <c r="E44" s="862"/>
      <c r="F44" s="625"/>
      <c r="G44" s="862"/>
      <c r="H44" s="606"/>
      <c r="I44" s="832"/>
      <c r="J44" s="833"/>
      <c r="K44" s="864"/>
      <c r="L44" s="865"/>
      <c r="M44" s="835"/>
      <c r="N44" s="832"/>
      <c r="O44" s="833"/>
      <c r="P44" s="285"/>
      <c r="Q44" s="249" t="s">
        <v>259</v>
      </c>
      <c r="R44" s="850">
        <v>1</v>
      </c>
      <c r="S44" s="211"/>
      <c r="T44" s="212"/>
      <c r="U44" s="349"/>
      <c r="V44" s="349"/>
      <c r="W44" s="893"/>
      <c r="X44" s="893"/>
      <c r="Y44" s="893"/>
      <c r="Z44" s="893"/>
      <c r="AA44" s="893"/>
      <c r="AB44" s="893"/>
      <c r="AC44" s="220"/>
      <c r="AD44" s="893"/>
      <c r="AE44" s="893"/>
      <c r="AF44" s="893"/>
      <c r="AG44" s="893"/>
      <c r="AH44" s="893"/>
      <c r="AI44" s="251"/>
      <c r="AJ44" s="251"/>
      <c r="AK44" s="251"/>
      <c r="AL44" s="251"/>
      <c r="AM44" s="251"/>
      <c r="AN44" s="251"/>
      <c r="AO44" s="251"/>
      <c r="AP44" s="251"/>
      <c r="AQ44" s="252"/>
      <c r="AR44" s="252"/>
      <c r="AS44" s="252"/>
      <c r="AT44" s="251"/>
      <c r="AU44" s="515"/>
      <c r="AV44" s="515"/>
      <c r="AW44" s="515"/>
      <c r="AX44" s="515"/>
      <c r="AY44" s="515"/>
      <c r="AZ44" s="515"/>
      <c r="BA44" s="515"/>
      <c r="BB44" s="884"/>
      <c r="BC44" s="761"/>
      <c r="BD44" s="761"/>
      <c r="BE44" s="761"/>
      <c r="BF44" s="761"/>
      <c r="BG44" s="761"/>
      <c r="BH44" s="761"/>
      <c r="BI44" s="761"/>
      <c r="BJ44" s="762"/>
      <c r="BK44" s="885"/>
      <c r="BL44" s="885"/>
      <c r="BM44" s="885"/>
      <c r="BN44" s="885"/>
      <c r="BO44" s="762"/>
      <c r="BP44" s="900"/>
      <c r="BQ44" s="762"/>
      <c r="BR44" s="762"/>
      <c r="BS44" s="762"/>
      <c r="BT44" s="765"/>
      <c r="BU44" s="762"/>
      <c r="BV44" s="762"/>
      <c r="BW44" s="762"/>
      <c r="BX44" s="762"/>
      <c r="BY44" s="767"/>
      <c r="BZ44" s="767"/>
      <c r="CA44" s="762"/>
      <c r="CB44" s="901"/>
      <c r="CC44" s="762"/>
      <c r="CD44" s="768"/>
      <c r="CE44" s="762"/>
      <c r="CF44" s="762"/>
      <c r="CG44" s="891"/>
      <c r="CH44" s="615"/>
      <c r="CI44" s="891"/>
      <c r="CJ44" s="891"/>
      <c r="CK44" s="615"/>
      <c r="CL44" s="615"/>
      <c r="CM44" s="615"/>
      <c r="CN44" s="615"/>
      <c r="CO44" s="770"/>
      <c r="CP44" s="615"/>
      <c r="CQ44" s="615"/>
      <c r="CR44" s="615"/>
      <c r="CS44" s="615"/>
      <c r="CT44" s="615"/>
      <c r="CU44" s="615"/>
      <c r="CV44" s="615"/>
      <c r="CW44" s="615"/>
      <c r="CX44" s="909"/>
    </row>
    <row r="45" spans="1:102" s="122" customFormat="1" ht="5.25" customHeight="1">
      <c r="A45" s="692"/>
      <c r="B45" s="776"/>
      <c r="C45" s="776"/>
      <c r="D45" s="776"/>
      <c r="E45" s="776"/>
      <c r="F45" s="776"/>
      <c r="G45" s="776"/>
      <c r="H45" s="776"/>
      <c r="I45" s="776"/>
      <c r="J45" s="776"/>
      <c r="K45" s="776"/>
      <c r="L45" s="776"/>
      <c r="M45" s="776"/>
      <c r="N45" s="776"/>
      <c r="O45" s="776"/>
      <c r="P45" s="776"/>
      <c r="Q45" s="776"/>
      <c r="R45" s="776"/>
      <c r="S45" s="776"/>
      <c r="T45" s="776"/>
      <c r="U45" s="776"/>
      <c r="V45" s="776"/>
      <c r="W45" s="776"/>
      <c r="X45" s="776"/>
      <c r="Y45" s="776"/>
      <c r="Z45" s="776"/>
      <c r="AA45" s="776"/>
      <c r="AB45" s="776"/>
      <c r="AC45" s="776"/>
      <c r="AD45" s="776"/>
      <c r="AE45" s="776"/>
      <c r="AF45" s="776"/>
      <c r="AG45" s="776"/>
      <c r="AH45" s="776"/>
      <c r="AI45" s="776"/>
      <c r="AJ45" s="776"/>
      <c r="AK45" s="776"/>
      <c r="AL45" s="776"/>
      <c r="AM45" s="776"/>
      <c r="AN45" s="776"/>
      <c r="AO45" s="776"/>
      <c r="AP45" s="776"/>
      <c r="AQ45" s="776"/>
      <c r="AR45" s="776"/>
      <c r="AS45" s="776"/>
      <c r="AT45" s="776"/>
      <c r="AU45" s="776"/>
      <c r="AV45" s="776"/>
      <c r="AW45" s="776"/>
      <c r="AX45" s="776"/>
      <c r="AY45" s="776"/>
      <c r="AZ45" s="776"/>
      <c r="BA45" s="776"/>
      <c r="BB45" s="776"/>
      <c r="BC45" s="776"/>
      <c r="BD45" s="776"/>
      <c r="BE45" s="776"/>
      <c r="BF45" s="776"/>
      <c r="BG45" s="776"/>
      <c r="BH45" s="776"/>
      <c r="BI45" s="776"/>
      <c r="BJ45" s="776"/>
      <c r="BK45" s="776"/>
      <c r="BL45" s="776"/>
      <c r="BM45" s="776"/>
      <c r="BN45" s="776"/>
      <c r="BO45" s="776"/>
      <c r="BP45" s="776"/>
      <c r="BQ45" s="776"/>
      <c r="BR45" s="776"/>
      <c r="BS45" s="776"/>
      <c r="BT45" s="776"/>
      <c r="BU45" s="776"/>
      <c r="BV45" s="776"/>
      <c r="BW45" s="776"/>
      <c r="BX45" s="776"/>
      <c r="BY45" s="776"/>
      <c r="BZ45" s="776"/>
      <c r="CA45" s="776"/>
      <c r="CB45" s="776"/>
      <c r="CC45" s="776"/>
      <c r="CD45" s="776"/>
      <c r="CE45" s="776"/>
      <c r="CF45" s="776"/>
      <c r="CG45" s="776"/>
      <c r="CH45" s="776"/>
      <c r="CI45" s="776"/>
      <c r="CJ45" s="776"/>
      <c r="CK45" s="776"/>
      <c r="CL45" s="776"/>
      <c r="CM45" s="776"/>
      <c r="CN45" s="776"/>
      <c r="CO45" s="776"/>
      <c r="CP45" s="776"/>
      <c r="CQ45" s="776"/>
      <c r="CR45" s="776"/>
      <c r="CS45" s="776"/>
      <c r="CT45" s="776"/>
      <c r="CU45" s="776"/>
      <c r="CV45" s="776"/>
      <c r="CW45" s="776"/>
      <c r="CX45" s="895"/>
    </row>
    <row r="46" spans="1:102" ht="11.25" customHeight="1">
      <c r="A46" s="692"/>
      <c r="B46" s="793" t="s">
        <v>506</v>
      </c>
      <c r="C46" s="265" t="s">
        <v>401</v>
      </c>
      <c r="D46" s="265">
        <v>333</v>
      </c>
      <c r="E46" s="862">
        <v>209</v>
      </c>
      <c r="F46" s="625">
        <v>33</v>
      </c>
      <c r="G46" s="862">
        <v>62.6</v>
      </c>
      <c r="H46" s="863" t="s">
        <v>435</v>
      </c>
      <c r="I46" s="832">
        <v>825</v>
      </c>
      <c r="J46" s="833">
        <v>9500</v>
      </c>
      <c r="K46" s="864">
        <v>160</v>
      </c>
      <c r="L46" s="865" t="s">
        <v>454</v>
      </c>
      <c r="M46" s="835" t="s">
        <v>389</v>
      </c>
      <c r="N46" s="832">
        <v>6200</v>
      </c>
      <c r="O46" s="833">
        <v>160</v>
      </c>
      <c r="P46" s="285">
        <v>9</v>
      </c>
      <c r="Q46" s="249" t="s">
        <v>328</v>
      </c>
      <c r="R46" s="850">
        <v>8</v>
      </c>
      <c r="S46" s="211"/>
      <c r="T46" s="212"/>
      <c r="U46" s="213"/>
      <c r="V46" s="349"/>
      <c r="W46" s="893"/>
      <c r="X46" s="893"/>
      <c r="Y46" s="893"/>
      <c r="Z46" s="893"/>
      <c r="AA46" s="893"/>
      <c r="AB46" s="893"/>
      <c r="AC46" s="220"/>
      <c r="AD46" s="893"/>
      <c r="AE46" s="222"/>
      <c r="AF46" s="349"/>
      <c r="AG46" s="893"/>
      <c r="AH46" s="225"/>
      <c r="AI46" s="893"/>
      <c r="AJ46" s="893"/>
      <c r="AK46" s="893"/>
      <c r="AL46" s="893"/>
      <c r="AM46" s="893"/>
      <c r="AN46" s="893"/>
      <c r="AO46" s="893"/>
      <c r="AP46" s="893"/>
      <c r="AQ46" s="894"/>
      <c r="AR46" s="894"/>
      <c r="AS46" s="894"/>
      <c r="AT46" s="893"/>
      <c r="AU46" s="515"/>
      <c r="AV46" s="515"/>
      <c r="AW46" s="515"/>
      <c r="AX46" s="515"/>
      <c r="AY46" s="515"/>
      <c r="AZ46" s="515"/>
      <c r="BA46" s="515"/>
      <c r="BB46" s="884"/>
      <c r="BC46" s="761"/>
      <c r="BD46" s="761"/>
      <c r="BE46" s="761"/>
      <c r="BF46" s="761"/>
      <c r="BG46" s="761"/>
      <c r="BH46" s="761"/>
      <c r="BI46" s="761"/>
      <c r="BJ46" s="274"/>
      <c r="BK46" s="885"/>
      <c r="BL46" s="885"/>
      <c r="BM46" s="885"/>
      <c r="BN46" s="885"/>
      <c r="BO46" s="274"/>
      <c r="BP46" s="900"/>
      <c r="BQ46" s="274"/>
      <c r="BR46" s="274"/>
      <c r="BS46" s="274"/>
      <c r="BT46" s="765"/>
      <c r="BU46" s="274"/>
      <c r="BV46" s="274"/>
      <c r="BW46" s="274"/>
      <c r="BX46" s="274"/>
      <c r="BY46" s="767"/>
      <c r="BZ46" s="767"/>
      <c r="CA46" s="274"/>
      <c r="CB46" s="901"/>
      <c r="CC46" s="274"/>
      <c r="CD46" s="768"/>
      <c r="CE46" s="274"/>
      <c r="CF46" s="274"/>
      <c r="CG46" s="891"/>
      <c r="CH46" s="615"/>
      <c r="CI46" s="891"/>
      <c r="CJ46" s="891"/>
      <c r="CK46" s="615"/>
      <c r="CL46" s="615"/>
      <c r="CM46" s="615"/>
      <c r="CN46" s="615"/>
      <c r="CO46" s="770"/>
      <c r="CP46" s="615"/>
      <c r="CQ46" s="615"/>
      <c r="CR46" s="615"/>
      <c r="CS46" s="615"/>
      <c r="CT46" s="615"/>
      <c r="CU46" s="615"/>
      <c r="CV46" s="615"/>
      <c r="CW46" s="615"/>
      <c r="CX46" s="906" t="s">
        <v>507</v>
      </c>
    </row>
    <row r="47" spans="1:102" ht="11.25" customHeight="1">
      <c r="A47" s="692"/>
      <c r="B47" s="793"/>
      <c r="C47" s="265"/>
      <c r="D47" s="265"/>
      <c r="E47" s="862"/>
      <c r="F47" s="625"/>
      <c r="G47" s="862"/>
      <c r="H47" s="606"/>
      <c r="I47" s="832"/>
      <c r="J47" s="833"/>
      <c r="K47" s="864"/>
      <c r="L47" s="865"/>
      <c r="M47" s="866"/>
      <c r="N47" s="832"/>
      <c r="O47" s="833"/>
      <c r="P47" s="285"/>
      <c r="Q47" s="249" t="s">
        <v>259</v>
      </c>
      <c r="R47" s="850">
        <v>1</v>
      </c>
      <c r="S47" s="211"/>
      <c r="T47" s="212"/>
      <c r="U47" s="349"/>
      <c r="V47" s="349"/>
      <c r="W47" s="893"/>
      <c r="X47" s="893"/>
      <c r="Y47" s="893"/>
      <c r="Z47" s="893"/>
      <c r="AA47" s="893"/>
      <c r="AB47" s="893"/>
      <c r="AC47" s="220"/>
      <c r="AD47" s="893"/>
      <c r="AE47" s="893"/>
      <c r="AF47" s="893"/>
      <c r="AG47" s="893"/>
      <c r="AH47" s="893"/>
      <c r="AI47" s="893"/>
      <c r="AJ47" s="893"/>
      <c r="AK47" s="893"/>
      <c r="AL47" s="893"/>
      <c r="AM47" s="893"/>
      <c r="AN47" s="893"/>
      <c r="AO47" s="893"/>
      <c r="AP47" s="893"/>
      <c r="AQ47" s="894"/>
      <c r="AR47" s="894"/>
      <c r="AS47" s="894"/>
      <c r="AT47" s="893"/>
      <c r="AU47" s="515"/>
      <c r="AV47" s="515"/>
      <c r="AW47" s="515"/>
      <c r="AX47" s="515"/>
      <c r="AY47" s="515"/>
      <c r="AZ47" s="515"/>
      <c r="BA47" s="515"/>
      <c r="BB47" s="884"/>
      <c r="BC47" s="761"/>
      <c r="BD47" s="761"/>
      <c r="BE47" s="761"/>
      <c r="BF47" s="761"/>
      <c r="BG47" s="761"/>
      <c r="BH47" s="761"/>
      <c r="BI47" s="761"/>
      <c r="BJ47" s="762"/>
      <c r="BK47" s="885"/>
      <c r="BL47" s="885"/>
      <c r="BM47" s="885"/>
      <c r="BN47" s="885"/>
      <c r="BO47" s="762"/>
      <c r="BP47" s="900"/>
      <c r="BQ47" s="762"/>
      <c r="BR47" s="762"/>
      <c r="BS47" s="762"/>
      <c r="BT47" s="765"/>
      <c r="BU47" s="762"/>
      <c r="BV47" s="762"/>
      <c r="BW47" s="762"/>
      <c r="BX47" s="762"/>
      <c r="BY47" s="767"/>
      <c r="BZ47" s="767"/>
      <c r="CA47" s="762"/>
      <c r="CB47" s="901"/>
      <c r="CC47" s="762"/>
      <c r="CD47" s="768"/>
      <c r="CE47" s="762"/>
      <c r="CF47" s="762"/>
      <c r="CG47" s="891"/>
      <c r="CH47" s="615"/>
      <c r="CI47" s="891"/>
      <c r="CJ47" s="891"/>
      <c r="CK47" s="615"/>
      <c r="CL47" s="615"/>
      <c r="CM47" s="615"/>
      <c r="CN47" s="615"/>
      <c r="CO47" s="770"/>
      <c r="CP47" s="615"/>
      <c r="CQ47" s="615"/>
      <c r="CR47" s="615"/>
      <c r="CS47" s="615"/>
      <c r="CT47" s="615"/>
      <c r="CU47" s="615"/>
      <c r="CV47" s="615"/>
      <c r="CW47" s="615"/>
      <c r="CX47" s="906"/>
    </row>
    <row r="48" spans="1:102" s="122" customFormat="1" ht="5.25" customHeight="1">
      <c r="A48" s="895"/>
      <c r="B48" s="895"/>
      <c r="C48" s="895"/>
      <c r="D48" s="895"/>
      <c r="E48" s="895"/>
      <c r="F48" s="895"/>
      <c r="G48" s="895"/>
      <c r="H48" s="895"/>
      <c r="I48" s="895"/>
      <c r="J48" s="895"/>
      <c r="K48" s="895"/>
      <c r="L48" s="895"/>
      <c r="M48" s="895"/>
      <c r="N48" s="895"/>
      <c r="O48" s="895"/>
      <c r="P48" s="895"/>
      <c r="Q48" s="895"/>
      <c r="R48" s="895"/>
      <c r="S48" s="895"/>
      <c r="T48" s="895"/>
      <c r="U48" s="895"/>
      <c r="V48" s="895"/>
      <c r="W48" s="895"/>
      <c r="X48" s="895"/>
      <c r="Y48" s="895"/>
      <c r="Z48" s="895"/>
      <c r="AA48" s="895"/>
      <c r="AB48" s="895"/>
      <c r="AC48" s="895"/>
      <c r="AD48" s="895"/>
      <c r="AE48" s="895"/>
      <c r="AF48" s="895"/>
      <c r="AG48" s="895"/>
      <c r="AH48" s="895"/>
      <c r="AI48" s="895"/>
      <c r="AJ48" s="895"/>
      <c r="AK48" s="895"/>
      <c r="AL48" s="895"/>
      <c r="AM48" s="895"/>
      <c r="AN48" s="895"/>
      <c r="AO48" s="895"/>
      <c r="AP48" s="895"/>
      <c r="AQ48" s="895"/>
      <c r="AR48" s="895"/>
      <c r="AS48" s="895"/>
      <c r="AT48" s="895"/>
      <c r="AU48" s="895"/>
      <c r="AV48" s="895"/>
      <c r="AW48" s="895"/>
      <c r="AX48" s="895"/>
      <c r="AY48" s="895"/>
      <c r="AZ48" s="895"/>
      <c r="BA48" s="895"/>
      <c r="BB48" s="895"/>
      <c r="BC48" s="895"/>
      <c r="BD48" s="895"/>
      <c r="BE48" s="895"/>
      <c r="BF48" s="895"/>
      <c r="BG48" s="895"/>
      <c r="BH48" s="895"/>
      <c r="BI48" s="895"/>
      <c r="BJ48" s="895"/>
      <c r="BK48" s="895"/>
      <c r="BL48" s="895"/>
      <c r="BM48" s="895"/>
      <c r="BN48" s="895"/>
      <c r="BO48" s="895"/>
      <c r="BP48" s="895"/>
      <c r="BQ48" s="895"/>
      <c r="BR48" s="895"/>
      <c r="BS48" s="895"/>
      <c r="BT48" s="895"/>
      <c r="BU48" s="895"/>
      <c r="BV48" s="895"/>
      <c r="BW48" s="895"/>
      <c r="BX48" s="895"/>
      <c r="BY48" s="895"/>
      <c r="BZ48" s="895"/>
      <c r="CA48" s="895"/>
      <c r="CB48" s="895"/>
      <c r="CC48" s="895"/>
      <c r="CD48" s="895"/>
      <c r="CE48" s="895"/>
      <c r="CF48" s="895"/>
      <c r="CG48" s="895"/>
      <c r="CH48" s="895"/>
      <c r="CI48" s="895"/>
      <c r="CJ48" s="895"/>
      <c r="CK48" s="895"/>
      <c r="CL48" s="895"/>
      <c r="CM48" s="895"/>
      <c r="CN48" s="895"/>
      <c r="CO48" s="895"/>
      <c r="CP48" s="895"/>
      <c r="CQ48" s="895"/>
      <c r="CR48" s="895"/>
      <c r="CS48" s="895"/>
      <c r="CT48" s="895"/>
      <c r="CU48" s="895"/>
      <c r="CV48" s="895"/>
      <c r="CW48" s="895"/>
      <c r="CX48" s="895"/>
    </row>
    <row r="49" spans="1:102" ht="11.25" customHeight="1">
      <c r="A49" s="910" t="s">
        <v>268</v>
      </c>
      <c r="B49" s="879" t="s">
        <v>508</v>
      </c>
      <c r="C49" s="265">
        <v>1607266</v>
      </c>
      <c r="D49" s="265">
        <v>333</v>
      </c>
      <c r="E49" s="862">
        <v>210</v>
      </c>
      <c r="F49" s="625">
        <v>53</v>
      </c>
      <c r="G49" s="862">
        <v>46.6</v>
      </c>
      <c r="H49" s="863" t="s">
        <v>487</v>
      </c>
      <c r="I49" s="832">
        <v>650</v>
      </c>
      <c r="J49" s="833">
        <v>8000</v>
      </c>
      <c r="K49" s="864">
        <v>224</v>
      </c>
      <c r="L49" s="865" t="s">
        <v>388</v>
      </c>
      <c r="M49" s="835" t="s">
        <v>389</v>
      </c>
      <c r="N49" s="832">
        <v>5000</v>
      </c>
      <c r="O49" s="833">
        <v>124.97</v>
      </c>
      <c r="P49" s="285">
        <v>8</v>
      </c>
      <c r="Q49" s="249" t="s">
        <v>328</v>
      </c>
      <c r="R49" s="850">
        <v>8</v>
      </c>
      <c r="S49" s="211"/>
      <c r="T49" s="212"/>
      <c r="U49" s="213"/>
      <c r="V49" s="629"/>
      <c r="W49" s="251"/>
      <c r="X49" s="251"/>
      <c r="Y49" s="251"/>
      <c r="Z49" s="251"/>
      <c r="AA49" s="251"/>
      <c r="AB49" s="251"/>
      <c r="AC49" s="220"/>
      <c r="AD49" s="251"/>
      <c r="AE49" s="222"/>
      <c r="AF49" s="251"/>
      <c r="AG49" s="251"/>
      <c r="AH49" s="225"/>
      <c r="AI49" s="251"/>
      <c r="AJ49" s="251"/>
      <c r="AK49" s="251"/>
      <c r="AL49" s="228"/>
      <c r="AM49" s="251"/>
      <c r="AN49" s="251"/>
      <c r="AO49" s="251"/>
      <c r="AP49" s="251"/>
      <c r="AQ49" s="184"/>
      <c r="AR49" s="252"/>
      <c r="AS49" s="252"/>
      <c r="AT49" s="251"/>
      <c r="AU49" s="515"/>
      <c r="AV49" s="515"/>
      <c r="AW49" s="515"/>
      <c r="AX49" s="515"/>
      <c r="AY49" s="515"/>
      <c r="AZ49" s="515"/>
      <c r="BA49" s="515"/>
      <c r="BB49" s="613"/>
      <c r="BC49" s="761"/>
      <c r="BD49" s="899"/>
      <c r="BE49" s="899"/>
      <c r="BF49" s="899"/>
      <c r="BG49" s="899"/>
      <c r="BH49" s="899"/>
      <c r="BI49" s="899"/>
      <c r="BJ49" s="762"/>
      <c r="BK49" s="763"/>
      <c r="BL49" s="763"/>
      <c r="BM49" s="763"/>
      <c r="BN49" s="763"/>
      <c r="BO49" s="762"/>
      <c r="BP49" s="900"/>
      <c r="BQ49" s="762"/>
      <c r="BR49" s="762"/>
      <c r="BS49" s="762"/>
      <c r="BT49" s="765"/>
      <c r="BU49" s="762"/>
      <c r="BV49" s="762"/>
      <c r="BW49" s="762"/>
      <c r="BX49" s="762"/>
      <c r="BY49" s="767"/>
      <c r="BZ49" s="767"/>
      <c r="CA49" s="762"/>
      <c r="CB49" s="901"/>
      <c r="CC49" s="762"/>
      <c r="CD49" s="768"/>
      <c r="CE49" s="762"/>
      <c r="CF49" s="762"/>
      <c r="CG49" s="769"/>
      <c r="CH49" s="615"/>
      <c r="CI49" s="769"/>
      <c r="CJ49" s="769"/>
      <c r="CK49" s="615"/>
      <c r="CL49" s="615"/>
      <c r="CM49" s="615"/>
      <c r="CN49" s="615"/>
      <c r="CO49" s="770"/>
      <c r="CP49" s="615"/>
      <c r="CQ49" s="615"/>
      <c r="CR49" s="615"/>
      <c r="CS49" s="615"/>
      <c r="CT49" s="615"/>
      <c r="CU49" s="615"/>
      <c r="CV49" s="615"/>
      <c r="CW49" s="615"/>
      <c r="CX49" s="902" t="s">
        <v>509</v>
      </c>
    </row>
    <row r="50" spans="1:102" s="122" customFormat="1" ht="5.25" customHeight="1">
      <c r="A50" s="910"/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6"/>
      <c r="BR50" s="776"/>
      <c r="BS50" s="776"/>
      <c r="BT50" s="776"/>
      <c r="BU50" s="776"/>
      <c r="BV50" s="776"/>
      <c r="BW50" s="776"/>
      <c r="BX50" s="776"/>
      <c r="BY50" s="776"/>
      <c r="BZ50" s="776"/>
      <c r="CA50" s="776"/>
      <c r="CB50" s="776"/>
      <c r="CC50" s="776"/>
      <c r="CD50" s="776"/>
      <c r="CE50" s="776"/>
      <c r="CF50" s="776"/>
      <c r="CG50" s="776"/>
      <c r="CH50" s="776"/>
      <c r="CI50" s="776"/>
      <c r="CJ50" s="776"/>
      <c r="CK50" s="776"/>
      <c r="CL50" s="776"/>
      <c r="CM50" s="776"/>
      <c r="CN50" s="776"/>
      <c r="CO50" s="776"/>
      <c r="CP50" s="776"/>
      <c r="CQ50" s="776"/>
      <c r="CR50" s="776"/>
      <c r="CS50" s="776"/>
      <c r="CT50" s="776"/>
      <c r="CU50" s="776"/>
      <c r="CV50" s="776"/>
      <c r="CW50" s="776"/>
      <c r="CX50" s="895"/>
    </row>
    <row r="51" spans="1:102" ht="11.25" customHeight="1">
      <c r="A51" s="910"/>
      <c r="B51" s="450" t="s">
        <v>510</v>
      </c>
      <c r="C51" s="265">
        <v>2408263</v>
      </c>
      <c r="D51" s="265">
        <v>333</v>
      </c>
      <c r="E51" s="911">
        <v>266.7</v>
      </c>
      <c r="F51" s="625">
        <v>68</v>
      </c>
      <c r="G51" s="862">
        <v>54.6</v>
      </c>
      <c r="H51" s="863" t="s">
        <v>490</v>
      </c>
      <c r="I51" s="832">
        <v>715</v>
      </c>
      <c r="J51" s="833">
        <v>7600</v>
      </c>
      <c r="K51" s="864">
        <v>201</v>
      </c>
      <c r="L51" s="865" t="s">
        <v>388</v>
      </c>
      <c r="M51" s="835" t="s">
        <v>389</v>
      </c>
      <c r="N51" s="832">
        <v>5000</v>
      </c>
      <c r="O51" s="833">
        <v>124.97</v>
      </c>
      <c r="P51" s="285">
        <v>9</v>
      </c>
      <c r="Q51" s="249" t="s">
        <v>328</v>
      </c>
      <c r="R51" s="850">
        <v>8</v>
      </c>
      <c r="S51" s="211"/>
      <c r="T51" s="212"/>
      <c r="U51" s="213"/>
      <c r="V51" s="629"/>
      <c r="W51" s="251"/>
      <c r="X51" s="251"/>
      <c r="Y51" s="251"/>
      <c r="Z51" s="251"/>
      <c r="AA51" s="251"/>
      <c r="AB51" s="251"/>
      <c r="AC51" s="220"/>
      <c r="AD51" s="251"/>
      <c r="AE51" s="222"/>
      <c r="AF51" s="251"/>
      <c r="AG51" s="251"/>
      <c r="AH51" s="225"/>
      <c r="AI51" s="251"/>
      <c r="AJ51" s="251"/>
      <c r="AK51" s="251"/>
      <c r="AL51" s="228"/>
      <c r="AM51" s="251"/>
      <c r="AN51" s="251"/>
      <c r="AO51" s="251"/>
      <c r="AP51" s="251"/>
      <c r="AQ51" s="184"/>
      <c r="AR51" s="252"/>
      <c r="AS51" s="252"/>
      <c r="AT51" s="251"/>
      <c r="AU51" s="515"/>
      <c r="AV51" s="515"/>
      <c r="AW51" s="515"/>
      <c r="AX51" s="515"/>
      <c r="AY51" s="515"/>
      <c r="AZ51" s="515"/>
      <c r="BA51" s="515"/>
      <c r="BB51" s="884"/>
      <c r="BC51" s="761"/>
      <c r="BD51" s="761"/>
      <c r="BE51" s="761"/>
      <c r="BF51" s="761"/>
      <c r="BG51" s="761"/>
      <c r="BH51" s="761"/>
      <c r="BI51" s="761"/>
      <c r="BJ51" s="762"/>
      <c r="BK51" s="885"/>
      <c r="BL51" s="885"/>
      <c r="BM51" s="885"/>
      <c r="BN51" s="885"/>
      <c r="BO51" s="762"/>
      <c r="BP51" s="900"/>
      <c r="BQ51" s="762"/>
      <c r="BR51" s="762"/>
      <c r="BS51" s="762"/>
      <c r="BT51" s="765"/>
      <c r="BU51" s="762"/>
      <c r="BV51" s="762"/>
      <c r="BW51" s="762"/>
      <c r="BX51" s="762"/>
      <c r="BY51" s="767"/>
      <c r="BZ51" s="767"/>
      <c r="CA51" s="762"/>
      <c r="CB51" s="901"/>
      <c r="CC51" s="762"/>
      <c r="CD51" s="768"/>
      <c r="CE51" s="762"/>
      <c r="CF51" s="762"/>
      <c r="CG51" s="891"/>
      <c r="CH51" s="615"/>
      <c r="CI51" s="891"/>
      <c r="CJ51" s="891"/>
      <c r="CK51" s="615"/>
      <c r="CL51" s="615"/>
      <c r="CM51" s="615"/>
      <c r="CN51" s="615"/>
      <c r="CO51" s="770"/>
      <c r="CP51" s="615"/>
      <c r="CQ51" s="615"/>
      <c r="CR51" s="770"/>
      <c r="CS51" s="615"/>
      <c r="CT51" s="615"/>
      <c r="CU51" s="615"/>
      <c r="CV51" s="770"/>
      <c r="CW51" s="615"/>
      <c r="CX51" s="909" t="s">
        <v>511</v>
      </c>
    </row>
    <row r="52" spans="1:102" ht="11.25" customHeight="1">
      <c r="A52" s="910"/>
      <c r="C52" s="265"/>
      <c r="D52" s="265"/>
      <c r="E52" s="862"/>
      <c r="F52" s="625"/>
      <c r="G52" s="862"/>
      <c r="H52" s="863"/>
      <c r="I52" s="832"/>
      <c r="J52" s="833"/>
      <c r="K52" s="864"/>
      <c r="L52" s="865"/>
      <c r="M52" s="866"/>
      <c r="N52" s="832"/>
      <c r="O52" s="833"/>
      <c r="P52" s="285"/>
      <c r="Q52" s="249" t="s">
        <v>259</v>
      </c>
      <c r="R52" s="850">
        <v>1</v>
      </c>
      <c r="S52" s="211"/>
      <c r="T52" s="212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25"/>
      <c r="AI52" s="251"/>
      <c r="AJ52" s="251"/>
      <c r="AK52" s="251"/>
      <c r="AL52" s="228"/>
      <c r="AM52" s="251"/>
      <c r="AN52" s="251"/>
      <c r="AO52" s="251"/>
      <c r="AP52" s="251"/>
      <c r="AQ52" s="252"/>
      <c r="AR52" s="252"/>
      <c r="AS52" s="252"/>
      <c r="AT52" s="251"/>
      <c r="AU52" s="515"/>
      <c r="AV52" s="515"/>
      <c r="AW52" s="515"/>
      <c r="AX52" s="515"/>
      <c r="AY52" s="515"/>
      <c r="AZ52" s="515"/>
      <c r="BA52" s="515"/>
      <c r="BB52" s="884"/>
      <c r="BC52" s="761"/>
      <c r="BD52" s="761"/>
      <c r="BE52" s="761"/>
      <c r="BF52" s="761"/>
      <c r="BG52" s="761"/>
      <c r="BH52" s="761"/>
      <c r="BI52" s="761"/>
      <c r="BJ52" s="287"/>
      <c r="BK52" s="885"/>
      <c r="BL52" s="885"/>
      <c r="BM52" s="885"/>
      <c r="BN52" s="885"/>
      <c r="BO52" s="287"/>
      <c r="BP52" s="900"/>
      <c r="BQ52" s="287"/>
      <c r="BR52" s="287"/>
      <c r="BS52" s="287"/>
      <c r="BT52" s="765"/>
      <c r="BU52" s="287"/>
      <c r="BV52" s="287"/>
      <c r="BW52" s="287"/>
      <c r="BX52" s="287"/>
      <c r="BY52" s="767"/>
      <c r="BZ52" s="767"/>
      <c r="CA52" s="287"/>
      <c r="CB52" s="901"/>
      <c r="CC52" s="287"/>
      <c r="CD52" s="768"/>
      <c r="CE52" s="287"/>
      <c r="CF52" s="287"/>
      <c r="CG52" s="891"/>
      <c r="CH52" s="615"/>
      <c r="CI52" s="891"/>
      <c r="CJ52" s="891"/>
      <c r="CK52" s="615"/>
      <c r="CL52" s="615"/>
      <c r="CM52" s="615"/>
      <c r="CN52" s="615"/>
      <c r="CO52" s="770"/>
      <c r="CP52" s="615"/>
      <c r="CQ52" s="615"/>
      <c r="CR52" s="770"/>
      <c r="CS52" s="615"/>
      <c r="CT52" s="615"/>
      <c r="CU52" s="615"/>
      <c r="CV52" s="770"/>
      <c r="CW52" s="615"/>
      <c r="CX52" s="909"/>
    </row>
    <row r="53" spans="1:102" s="122" customFormat="1" ht="5.25" customHeight="1">
      <c r="A53" s="910"/>
      <c r="B53" s="903"/>
      <c r="C53" s="903"/>
      <c r="D53" s="903"/>
      <c r="E53" s="903"/>
      <c r="F53" s="903"/>
      <c r="G53" s="903"/>
      <c r="H53" s="903"/>
      <c r="I53" s="903"/>
      <c r="J53" s="903"/>
      <c r="K53" s="903"/>
      <c r="L53" s="903"/>
      <c r="M53" s="903"/>
      <c r="N53" s="903"/>
      <c r="O53" s="903"/>
      <c r="P53" s="903"/>
      <c r="Q53" s="903"/>
      <c r="R53" s="903"/>
      <c r="S53" s="903"/>
      <c r="T53" s="903"/>
      <c r="U53" s="903"/>
      <c r="V53" s="903"/>
      <c r="W53" s="903"/>
      <c r="X53" s="903"/>
      <c r="Y53" s="903"/>
      <c r="Z53" s="903"/>
      <c r="AA53" s="903"/>
      <c r="AB53" s="903"/>
      <c r="AC53" s="903"/>
      <c r="AD53" s="903"/>
      <c r="AE53" s="903"/>
      <c r="AF53" s="903"/>
      <c r="AG53" s="903"/>
      <c r="AH53" s="903"/>
      <c r="AI53" s="903"/>
      <c r="AJ53" s="903"/>
      <c r="AK53" s="903"/>
      <c r="AL53" s="903"/>
      <c r="AM53" s="903"/>
      <c r="AN53" s="903"/>
      <c r="AO53" s="903"/>
      <c r="AP53" s="903"/>
      <c r="AQ53" s="903"/>
      <c r="AR53" s="903"/>
      <c r="AS53" s="903"/>
      <c r="AT53" s="903"/>
      <c r="AU53" s="903"/>
      <c r="AV53" s="903"/>
      <c r="AW53" s="903"/>
      <c r="AX53" s="903"/>
      <c r="AY53" s="903"/>
      <c r="AZ53" s="903"/>
      <c r="BA53" s="903"/>
      <c r="BB53" s="903"/>
      <c r="BC53" s="903"/>
      <c r="BD53" s="903"/>
      <c r="BE53" s="903"/>
      <c r="BF53" s="903"/>
      <c r="BG53" s="903"/>
      <c r="BH53" s="903"/>
      <c r="BI53" s="903"/>
      <c r="BJ53" s="903"/>
      <c r="BK53" s="903"/>
      <c r="BL53" s="903"/>
      <c r="BM53" s="903"/>
      <c r="BN53" s="903"/>
      <c r="BO53" s="903"/>
      <c r="BP53" s="903"/>
      <c r="BQ53" s="903"/>
      <c r="BR53" s="903"/>
      <c r="BS53" s="903"/>
      <c r="BT53" s="903"/>
      <c r="BU53" s="903"/>
      <c r="BV53" s="903"/>
      <c r="BW53" s="903"/>
      <c r="BX53" s="903"/>
      <c r="BY53" s="903"/>
      <c r="BZ53" s="903"/>
      <c r="CA53" s="903"/>
      <c r="CB53" s="903"/>
      <c r="CC53" s="903"/>
      <c r="CD53" s="903"/>
      <c r="CE53" s="903"/>
      <c r="CF53" s="903"/>
      <c r="CG53" s="903"/>
      <c r="CH53" s="903"/>
      <c r="CI53" s="903"/>
      <c r="CJ53" s="903"/>
      <c r="CK53" s="903"/>
      <c r="CL53" s="903"/>
      <c r="CM53" s="903"/>
      <c r="CN53" s="903"/>
      <c r="CO53" s="903"/>
      <c r="CP53" s="903"/>
      <c r="CQ53" s="903"/>
      <c r="CR53" s="903"/>
      <c r="CS53" s="903"/>
      <c r="CT53" s="903"/>
      <c r="CU53" s="903"/>
      <c r="CV53" s="903"/>
      <c r="CW53" s="903"/>
      <c r="CX53" s="903"/>
    </row>
    <row r="54" spans="1:102" ht="11.25" customHeight="1">
      <c r="A54" s="910"/>
      <c r="B54" s="450" t="s">
        <v>512</v>
      </c>
      <c r="C54" s="265">
        <v>2007804</v>
      </c>
      <c r="D54" s="265">
        <v>333</v>
      </c>
      <c r="E54" s="862">
        <v>231</v>
      </c>
      <c r="F54" s="625">
        <v>59</v>
      </c>
      <c r="G54" s="862">
        <v>49</v>
      </c>
      <c r="H54" s="863" t="s">
        <v>487</v>
      </c>
      <c r="I54" s="832">
        <v>715</v>
      </c>
      <c r="J54" s="833">
        <v>7600</v>
      </c>
      <c r="K54" s="864">
        <v>212</v>
      </c>
      <c r="L54" s="865" t="s">
        <v>388</v>
      </c>
      <c r="M54" s="835" t="s">
        <v>389</v>
      </c>
      <c r="N54" s="832">
        <v>6000</v>
      </c>
      <c r="O54" s="833">
        <v>149.96</v>
      </c>
      <c r="P54" s="285">
        <v>8</v>
      </c>
      <c r="Q54" s="249" t="s">
        <v>328</v>
      </c>
      <c r="R54" s="850">
        <v>8</v>
      </c>
      <c r="S54" s="211"/>
      <c r="T54" s="212"/>
      <c r="U54" s="213"/>
      <c r="V54" s="629"/>
      <c r="W54" s="251"/>
      <c r="X54" s="251"/>
      <c r="Y54" s="251"/>
      <c r="Z54" s="251"/>
      <c r="AA54" s="251"/>
      <c r="AB54" s="251"/>
      <c r="AC54" s="220"/>
      <c r="AD54" s="251"/>
      <c r="AE54" s="222"/>
      <c r="AF54" s="251"/>
      <c r="AG54" s="251"/>
      <c r="AH54" s="225"/>
      <c r="AI54" s="251"/>
      <c r="AJ54" s="251"/>
      <c r="AK54" s="251"/>
      <c r="AL54" s="228"/>
      <c r="AM54" s="251"/>
      <c r="AN54" s="251"/>
      <c r="AO54" s="251"/>
      <c r="AP54" s="251"/>
      <c r="AQ54" s="184"/>
      <c r="AR54" s="252"/>
      <c r="AS54" s="252"/>
      <c r="AT54" s="251"/>
      <c r="AU54" s="515"/>
      <c r="AV54" s="515"/>
      <c r="AW54" s="515"/>
      <c r="AX54" s="515"/>
      <c r="AY54" s="515"/>
      <c r="AZ54" s="515"/>
      <c r="BA54" s="515"/>
      <c r="BB54" s="613"/>
      <c r="BC54" s="761"/>
      <c r="BD54" s="354"/>
      <c r="BE54" s="228"/>
      <c r="BF54" s="228"/>
      <c r="BG54" s="228"/>
      <c r="BH54" s="228"/>
      <c r="BI54" s="228"/>
      <c r="BJ54" s="251"/>
      <c r="BK54" s="290"/>
      <c r="BL54" s="290"/>
      <c r="BM54" s="290"/>
      <c r="BN54" s="290"/>
      <c r="BO54" s="251"/>
      <c r="BP54" s="291"/>
      <c r="BQ54" s="251"/>
      <c r="BR54" s="251"/>
      <c r="BS54" s="251"/>
      <c r="BT54" s="259"/>
      <c r="BU54" s="251"/>
      <c r="BV54" s="251"/>
      <c r="BW54" s="251"/>
      <c r="BX54" s="251"/>
      <c r="BY54" s="260"/>
      <c r="BZ54" s="260"/>
      <c r="CA54" s="251"/>
      <c r="CB54" s="261"/>
      <c r="CC54" s="251"/>
      <c r="CD54" s="262"/>
      <c r="CE54" s="251"/>
      <c r="CF54" s="273"/>
      <c r="CG54" s="769"/>
      <c r="CH54" s="615"/>
      <c r="CI54" s="769"/>
      <c r="CJ54" s="769"/>
      <c r="CK54" s="615"/>
      <c r="CL54" s="615"/>
      <c r="CM54" s="615"/>
      <c r="CN54" s="615"/>
      <c r="CO54" s="770"/>
      <c r="CP54" s="615"/>
      <c r="CQ54" s="615"/>
      <c r="CR54" s="770"/>
      <c r="CS54" s="615"/>
      <c r="CT54" s="615"/>
      <c r="CU54" s="615"/>
      <c r="CV54" s="770"/>
      <c r="CW54" s="615"/>
      <c r="CX54" s="912" t="s">
        <v>513</v>
      </c>
    </row>
    <row r="55" spans="1:123" ht="5.25" customHeight="1">
      <c r="A55" s="910"/>
      <c r="B55" s="903"/>
      <c r="C55" s="903"/>
      <c r="D55" s="903"/>
      <c r="E55" s="903"/>
      <c r="F55" s="903"/>
      <c r="G55" s="903"/>
      <c r="H55" s="903"/>
      <c r="I55" s="903"/>
      <c r="J55" s="903"/>
      <c r="K55" s="903"/>
      <c r="L55" s="903"/>
      <c r="M55" s="903"/>
      <c r="N55" s="903"/>
      <c r="O55" s="903"/>
      <c r="P55" s="903"/>
      <c r="Q55" s="903"/>
      <c r="R55" s="903"/>
      <c r="S55" s="903"/>
      <c r="T55" s="903"/>
      <c r="U55" s="903"/>
      <c r="V55" s="903"/>
      <c r="W55" s="903"/>
      <c r="X55" s="903"/>
      <c r="Y55" s="903"/>
      <c r="Z55" s="903"/>
      <c r="AA55" s="903"/>
      <c r="AB55" s="903"/>
      <c r="AC55" s="903"/>
      <c r="AD55" s="903"/>
      <c r="AE55" s="903"/>
      <c r="AF55" s="903"/>
      <c r="AG55" s="903"/>
      <c r="AH55" s="903"/>
      <c r="AI55" s="903"/>
      <c r="AJ55" s="903"/>
      <c r="AK55" s="903"/>
      <c r="AL55" s="903"/>
      <c r="AM55" s="903"/>
      <c r="AN55" s="903"/>
      <c r="AO55" s="903"/>
      <c r="AP55" s="903"/>
      <c r="AQ55" s="903"/>
      <c r="AR55" s="903"/>
      <c r="AS55" s="903"/>
      <c r="AT55" s="903"/>
      <c r="AU55" s="903"/>
      <c r="AV55" s="903"/>
      <c r="AW55" s="903"/>
      <c r="AX55" s="903"/>
      <c r="AY55" s="903"/>
      <c r="AZ55" s="903"/>
      <c r="BA55" s="903"/>
      <c r="BB55" s="903"/>
      <c r="BC55" s="903"/>
      <c r="BD55" s="903"/>
      <c r="BE55" s="903"/>
      <c r="BF55" s="903"/>
      <c r="BG55" s="903"/>
      <c r="BH55" s="903"/>
      <c r="BI55" s="903"/>
      <c r="BJ55" s="903"/>
      <c r="BK55" s="903"/>
      <c r="BL55" s="903"/>
      <c r="BM55" s="903"/>
      <c r="BN55" s="903"/>
      <c r="BO55" s="903"/>
      <c r="BP55" s="903"/>
      <c r="BQ55" s="903"/>
      <c r="BR55" s="903"/>
      <c r="BS55" s="903"/>
      <c r="BT55" s="903"/>
      <c r="BU55" s="903"/>
      <c r="BV55" s="903"/>
      <c r="BW55" s="903"/>
      <c r="BX55" s="903"/>
      <c r="BY55" s="903"/>
      <c r="BZ55" s="903"/>
      <c r="CA55" s="903"/>
      <c r="CB55" s="903"/>
      <c r="CC55" s="903"/>
      <c r="CD55" s="903"/>
      <c r="CE55" s="903"/>
      <c r="CF55" s="903"/>
      <c r="CG55" s="903"/>
      <c r="CH55" s="903"/>
      <c r="CI55" s="903"/>
      <c r="CJ55" s="903"/>
      <c r="CK55" s="903"/>
      <c r="CL55" s="903"/>
      <c r="CM55" s="903"/>
      <c r="CN55" s="903"/>
      <c r="CO55" s="903"/>
      <c r="CP55" s="903"/>
      <c r="CQ55" s="903"/>
      <c r="CR55" s="903"/>
      <c r="CS55" s="903"/>
      <c r="CT55" s="903"/>
      <c r="CU55" s="903"/>
      <c r="CV55" s="903"/>
      <c r="CW55" s="903"/>
      <c r="CX55" s="903"/>
      <c r="CY55" s="27"/>
      <c r="CZ55" s="27"/>
      <c r="DA55" s="27"/>
      <c r="DB55" s="27"/>
      <c r="DC55" s="27"/>
      <c r="DD55" s="27"/>
      <c r="DE55" s="27"/>
      <c r="DF55" s="27"/>
      <c r="DG55" s="27"/>
      <c r="DH55" s="27"/>
      <c r="DI55" s="27"/>
      <c r="DJ55" s="27"/>
      <c r="DK55" s="27"/>
      <c r="DL55" s="27"/>
      <c r="DM55" s="27"/>
      <c r="DN55" s="27"/>
      <c r="DO55" s="27"/>
      <c r="DP55" s="27"/>
      <c r="DQ55" s="27"/>
      <c r="DR55" s="27"/>
      <c r="DS55" s="27"/>
    </row>
    <row r="56" spans="1:103" ht="12">
      <c r="A56" s="910"/>
      <c r="B56" s="537" t="s">
        <v>514</v>
      </c>
      <c r="C56" s="265" t="s">
        <v>401</v>
      </c>
      <c r="D56" s="265">
        <v>333</v>
      </c>
      <c r="E56" s="862">
        <v>172.2</v>
      </c>
      <c r="F56" s="625">
        <v>44</v>
      </c>
      <c r="G56" s="862">
        <v>38.2</v>
      </c>
      <c r="H56" s="863" t="s">
        <v>472</v>
      </c>
      <c r="I56" s="832">
        <v>715</v>
      </c>
      <c r="J56" s="833">
        <v>8000</v>
      </c>
      <c r="K56" s="864">
        <v>201</v>
      </c>
      <c r="L56" s="865" t="s">
        <v>388</v>
      </c>
      <c r="M56" s="835" t="s">
        <v>389</v>
      </c>
      <c r="N56" s="832">
        <v>5000</v>
      </c>
      <c r="O56" s="833">
        <v>124.97</v>
      </c>
      <c r="P56" s="285">
        <v>8</v>
      </c>
      <c r="Q56" s="249" t="s">
        <v>328</v>
      </c>
      <c r="R56" s="850">
        <v>8</v>
      </c>
      <c r="S56" s="211"/>
      <c r="T56" s="212"/>
      <c r="U56" s="213"/>
      <c r="V56" s="629"/>
      <c r="W56" s="251"/>
      <c r="X56" s="251"/>
      <c r="Y56" s="251"/>
      <c r="Z56" s="251"/>
      <c r="AA56" s="251"/>
      <c r="AB56" s="251"/>
      <c r="AC56" s="220"/>
      <c r="AD56" s="251"/>
      <c r="AE56" s="222"/>
      <c r="AF56" s="251"/>
      <c r="AG56" s="251"/>
      <c r="AH56" s="225"/>
      <c r="AI56" s="251"/>
      <c r="AJ56" s="251"/>
      <c r="AK56" s="251"/>
      <c r="AL56" s="228"/>
      <c r="AM56" s="251"/>
      <c r="AN56" s="251"/>
      <c r="AO56" s="251"/>
      <c r="AP56" s="251"/>
      <c r="AQ56" s="184"/>
      <c r="AR56" s="252"/>
      <c r="AS56" s="252"/>
      <c r="AT56" s="251"/>
      <c r="AU56" s="515"/>
      <c r="AV56" s="515"/>
      <c r="AW56" s="515"/>
      <c r="AX56" s="515"/>
      <c r="AY56" s="515"/>
      <c r="AZ56" s="515"/>
      <c r="BA56" s="515"/>
      <c r="BB56" s="613"/>
      <c r="BC56" s="761"/>
      <c r="BD56" s="913"/>
      <c r="BE56" s="913"/>
      <c r="BF56" s="913"/>
      <c r="BG56" s="913"/>
      <c r="BH56" s="913"/>
      <c r="BI56" s="913"/>
      <c r="BJ56" s="274"/>
      <c r="BK56" s="885"/>
      <c r="BL56" s="885"/>
      <c r="BM56" s="885"/>
      <c r="BN56" s="885"/>
      <c r="BO56" s="274"/>
      <c r="BP56" s="886"/>
      <c r="BQ56" s="274"/>
      <c r="BR56" s="274"/>
      <c r="BS56" s="274"/>
      <c r="BT56" s="887"/>
      <c r="BU56" s="274"/>
      <c r="BV56" s="274"/>
      <c r="BW56" s="274"/>
      <c r="BX56" s="274"/>
      <c r="BY56" s="888"/>
      <c r="BZ56" s="888"/>
      <c r="CA56" s="274"/>
      <c r="CB56" s="889"/>
      <c r="CC56" s="274"/>
      <c r="CD56" s="890"/>
      <c r="CE56" s="274"/>
      <c r="CF56" s="274"/>
      <c r="CG56" s="891"/>
      <c r="CH56" s="615"/>
      <c r="CI56" s="769"/>
      <c r="CJ56" s="769"/>
      <c r="CK56" s="615"/>
      <c r="CL56" s="615"/>
      <c r="CM56" s="615"/>
      <c r="CN56" s="615"/>
      <c r="CO56" s="770"/>
      <c r="CP56" s="615"/>
      <c r="CQ56" s="615"/>
      <c r="CR56" s="770"/>
      <c r="CS56" s="615"/>
      <c r="CT56" s="615"/>
      <c r="CU56" s="615"/>
      <c r="CV56" s="770"/>
      <c r="CW56" s="615"/>
      <c r="CX56" s="903"/>
      <c r="CY56" s="342"/>
    </row>
    <row r="57" spans="1:123" ht="5.25" customHeight="1">
      <c r="A57" s="910"/>
      <c r="B57" s="903"/>
      <c r="C57" s="903"/>
      <c r="D57" s="903"/>
      <c r="E57" s="903"/>
      <c r="F57" s="903"/>
      <c r="G57" s="903"/>
      <c r="H57" s="903"/>
      <c r="I57" s="903"/>
      <c r="J57" s="903"/>
      <c r="K57" s="903"/>
      <c r="L57" s="903"/>
      <c r="M57" s="903"/>
      <c r="N57" s="903"/>
      <c r="O57" s="903"/>
      <c r="P57" s="903"/>
      <c r="Q57" s="903"/>
      <c r="R57" s="903"/>
      <c r="S57" s="903"/>
      <c r="T57" s="903"/>
      <c r="U57" s="903"/>
      <c r="V57" s="903"/>
      <c r="W57" s="903"/>
      <c r="X57" s="903"/>
      <c r="Y57" s="903"/>
      <c r="Z57" s="903"/>
      <c r="AA57" s="903"/>
      <c r="AB57" s="903"/>
      <c r="AC57" s="903"/>
      <c r="AD57" s="903"/>
      <c r="AE57" s="903"/>
      <c r="AF57" s="903"/>
      <c r="AG57" s="903"/>
      <c r="AH57" s="903"/>
      <c r="AI57" s="903"/>
      <c r="AJ57" s="903"/>
      <c r="AK57" s="903"/>
      <c r="AL57" s="903"/>
      <c r="AM57" s="903"/>
      <c r="AN57" s="903"/>
      <c r="AO57" s="903"/>
      <c r="AP57" s="903"/>
      <c r="AQ57" s="903"/>
      <c r="AR57" s="903"/>
      <c r="AS57" s="903"/>
      <c r="AT57" s="903"/>
      <c r="AU57" s="903"/>
      <c r="AV57" s="903"/>
      <c r="AW57" s="903"/>
      <c r="AX57" s="903"/>
      <c r="AY57" s="903"/>
      <c r="AZ57" s="903"/>
      <c r="BA57" s="903"/>
      <c r="BB57" s="903"/>
      <c r="BC57" s="903"/>
      <c r="BD57" s="903"/>
      <c r="BE57" s="903"/>
      <c r="BF57" s="903"/>
      <c r="BG57" s="903"/>
      <c r="BH57" s="903"/>
      <c r="BI57" s="903"/>
      <c r="BJ57" s="903"/>
      <c r="BK57" s="903"/>
      <c r="BL57" s="903"/>
      <c r="BM57" s="903"/>
      <c r="BN57" s="903"/>
      <c r="BO57" s="903"/>
      <c r="BP57" s="903"/>
      <c r="BQ57" s="903"/>
      <c r="BR57" s="903"/>
      <c r="BS57" s="903"/>
      <c r="BT57" s="903"/>
      <c r="BU57" s="903"/>
      <c r="BV57" s="903"/>
      <c r="BW57" s="903"/>
      <c r="BX57" s="903"/>
      <c r="BY57" s="903"/>
      <c r="BZ57" s="903"/>
      <c r="CA57" s="903"/>
      <c r="CB57" s="903"/>
      <c r="CC57" s="903"/>
      <c r="CD57" s="903"/>
      <c r="CE57" s="903"/>
      <c r="CF57" s="903"/>
      <c r="CG57" s="903"/>
      <c r="CH57" s="903"/>
      <c r="CI57" s="903"/>
      <c r="CJ57" s="903"/>
      <c r="CK57" s="903"/>
      <c r="CL57" s="903"/>
      <c r="CM57" s="903"/>
      <c r="CN57" s="903"/>
      <c r="CO57" s="903"/>
      <c r="CP57" s="903"/>
      <c r="CQ57" s="903"/>
      <c r="CR57" s="903"/>
      <c r="CS57" s="903"/>
      <c r="CT57" s="903"/>
      <c r="CU57" s="903"/>
      <c r="CV57" s="903"/>
      <c r="CW57" s="903"/>
      <c r="CX57" s="903"/>
      <c r="CY57" s="27"/>
      <c r="CZ57" s="27"/>
      <c r="DA57" s="27"/>
      <c r="DB57" s="27"/>
      <c r="DC57" s="27"/>
      <c r="DD57" s="27"/>
      <c r="DE57" s="27"/>
      <c r="DF57" s="27"/>
      <c r="DG57" s="27"/>
      <c r="DH57" s="27"/>
      <c r="DI57" s="27"/>
      <c r="DJ57" s="27"/>
      <c r="DK57" s="27"/>
      <c r="DL57" s="27"/>
      <c r="DM57" s="27"/>
      <c r="DN57" s="27"/>
      <c r="DO57" s="27"/>
      <c r="DP57" s="27"/>
      <c r="DQ57" s="27"/>
      <c r="DR57" s="27"/>
      <c r="DS57" s="27"/>
    </row>
    <row r="58" spans="1:102" ht="11.25" customHeight="1">
      <c r="A58" s="910"/>
      <c r="B58" s="561" t="s">
        <v>515</v>
      </c>
      <c r="C58" s="265" t="s">
        <v>401</v>
      </c>
      <c r="D58" s="323">
        <v>333</v>
      </c>
      <c r="E58" s="815">
        <v>265</v>
      </c>
      <c r="F58" s="605">
        <v>66</v>
      </c>
      <c r="G58" s="815">
        <v>54.5</v>
      </c>
      <c r="H58" s="835" t="s">
        <v>472</v>
      </c>
      <c r="I58" s="832">
        <v>715</v>
      </c>
      <c r="J58" s="600">
        <v>8500</v>
      </c>
      <c r="K58" s="720">
        <v>224</v>
      </c>
      <c r="L58" s="914" t="s">
        <v>388</v>
      </c>
      <c r="M58" s="606" t="s">
        <v>389</v>
      </c>
      <c r="N58" s="915">
        <v>6000</v>
      </c>
      <c r="O58" s="600">
        <f>N58*0.025</f>
        <v>150</v>
      </c>
      <c r="P58" s="366">
        <f>SUM(R58:R58)</f>
        <v>8</v>
      </c>
      <c r="Q58" s="249" t="s">
        <v>328</v>
      </c>
      <c r="R58" s="389">
        <v>8</v>
      </c>
      <c r="S58" s="211"/>
      <c r="T58" s="212"/>
      <c r="U58" s="213"/>
      <c r="V58" s="629"/>
      <c r="W58" s="251"/>
      <c r="X58" s="251"/>
      <c r="Y58" s="251"/>
      <c r="Z58" s="251"/>
      <c r="AA58" s="251"/>
      <c r="AB58" s="251"/>
      <c r="AC58" s="220"/>
      <c r="AD58" s="251"/>
      <c r="AE58" s="222"/>
      <c r="AF58" s="251"/>
      <c r="AG58" s="251"/>
      <c r="AH58" s="225"/>
      <c r="AI58" s="251"/>
      <c r="AJ58" s="251"/>
      <c r="AK58" s="251"/>
      <c r="AL58" s="228"/>
      <c r="AM58" s="251"/>
      <c r="AN58" s="251"/>
      <c r="AO58" s="251"/>
      <c r="AP58" s="251"/>
      <c r="AQ58" s="184"/>
      <c r="AR58" s="252"/>
      <c r="AS58" s="252"/>
      <c r="AT58" s="251"/>
      <c r="AU58" s="515"/>
      <c r="AV58" s="515"/>
      <c r="AW58" s="515"/>
      <c r="AX58" s="515"/>
      <c r="AY58" s="515"/>
      <c r="AZ58" s="515"/>
      <c r="BA58" s="515"/>
      <c r="BB58" s="613"/>
      <c r="BC58" s="761"/>
      <c r="BD58" s="899"/>
      <c r="BE58" s="899"/>
      <c r="BF58" s="899"/>
      <c r="BG58" s="899"/>
      <c r="BH58" s="899"/>
      <c r="BI58" s="899"/>
      <c r="BJ58" s="762"/>
      <c r="BK58" s="763"/>
      <c r="BL58" s="763"/>
      <c r="BM58" s="763"/>
      <c r="BN58" s="763"/>
      <c r="BO58" s="762"/>
      <c r="BP58" s="900"/>
      <c r="BQ58" s="762"/>
      <c r="BR58" s="762"/>
      <c r="BS58" s="762"/>
      <c r="BT58" s="765"/>
      <c r="BU58" s="762"/>
      <c r="BV58" s="762"/>
      <c r="BW58" s="762"/>
      <c r="BX58" s="762"/>
      <c r="BY58" s="767"/>
      <c r="BZ58" s="767"/>
      <c r="CA58" s="762"/>
      <c r="CB58" s="901"/>
      <c r="CC58" s="762"/>
      <c r="CD58" s="768"/>
      <c r="CE58" s="762"/>
      <c r="CF58" s="762"/>
      <c r="CG58" s="769"/>
      <c r="CH58" s="615"/>
      <c r="CI58" s="769"/>
      <c r="CJ58" s="769"/>
      <c r="CK58" s="615"/>
      <c r="CL58" s="615"/>
      <c r="CM58" s="615"/>
      <c r="CN58" s="615"/>
      <c r="CO58" s="770"/>
      <c r="CP58" s="615"/>
      <c r="CQ58" s="615"/>
      <c r="CR58" s="770"/>
      <c r="CS58" s="615"/>
      <c r="CT58" s="615"/>
      <c r="CU58" s="615"/>
      <c r="CV58" s="770"/>
      <c r="CW58" s="615"/>
      <c r="CX58" s="903"/>
    </row>
    <row r="59" spans="1:123" ht="5.25" customHeight="1">
      <c r="A59" s="895"/>
      <c r="B59" s="895"/>
      <c r="C59" s="895"/>
      <c r="D59" s="895"/>
      <c r="E59" s="895"/>
      <c r="F59" s="895"/>
      <c r="G59" s="895"/>
      <c r="H59" s="895"/>
      <c r="I59" s="895"/>
      <c r="J59" s="895"/>
      <c r="K59" s="895"/>
      <c r="L59" s="895"/>
      <c r="M59" s="895"/>
      <c r="N59" s="895"/>
      <c r="O59" s="895"/>
      <c r="P59" s="895"/>
      <c r="Q59" s="895"/>
      <c r="R59" s="895"/>
      <c r="S59" s="895"/>
      <c r="T59" s="895"/>
      <c r="U59" s="895"/>
      <c r="V59" s="895"/>
      <c r="W59" s="895"/>
      <c r="X59" s="895"/>
      <c r="Y59" s="895"/>
      <c r="Z59" s="895"/>
      <c r="AA59" s="895"/>
      <c r="AB59" s="895"/>
      <c r="AC59" s="895"/>
      <c r="AD59" s="895"/>
      <c r="AE59" s="895"/>
      <c r="AF59" s="895"/>
      <c r="AG59" s="895"/>
      <c r="AH59" s="895"/>
      <c r="AI59" s="895"/>
      <c r="AJ59" s="895"/>
      <c r="AK59" s="895"/>
      <c r="AL59" s="895"/>
      <c r="AM59" s="895"/>
      <c r="AN59" s="895"/>
      <c r="AO59" s="895"/>
      <c r="AP59" s="895"/>
      <c r="AQ59" s="895"/>
      <c r="AR59" s="895"/>
      <c r="AS59" s="895"/>
      <c r="AT59" s="895"/>
      <c r="AU59" s="895"/>
      <c r="AV59" s="895"/>
      <c r="AW59" s="895"/>
      <c r="AX59" s="895"/>
      <c r="AY59" s="895"/>
      <c r="AZ59" s="895"/>
      <c r="BA59" s="895"/>
      <c r="BB59" s="895"/>
      <c r="BC59" s="895"/>
      <c r="BD59" s="895"/>
      <c r="BE59" s="895"/>
      <c r="BF59" s="895"/>
      <c r="BG59" s="895"/>
      <c r="BH59" s="895"/>
      <c r="BI59" s="895"/>
      <c r="BJ59" s="895"/>
      <c r="BK59" s="895"/>
      <c r="BL59" s="895"/>
      <c r="BM59" s="895"/>
      <c r="BN59" s="895"/>
      <c r="BO59" s="895"/>
      <c r="BP59" s="895"/>
      <c r="BQ59" s="895"/>
      <c r="BR59" s="895"/>
      <c r="BS59" s="895"/>
      <c r="BT59" s="895"/>
      <c r="BU59" s="895"/>
      <c r="BV59" s="895"/>
      <c r="BW59" s="895"/>
      <c r="BX59" s="895"/>
      <c r="BY59" s="895"/>
      <c r="BZ59" s="895"/>
      <c r="CA59" s="895"/>
      <c r="CB59" s="895"/>
      <c r="CC59" s="895"/>
      <c r="CD59" s="895"/>
      <c r="CE59" s="895"/>
      <c r="CF59" s="895"/>
      <c r="CG59" s="895"/>
      <c r="CH59" s="895"/>
      <c r="CI59" s="895"/>
      <c r="CJ59" s="895"/>
      <c r="CK59" s="895"/>
      <c r="CL59" s="895"/>
      <c r="CM59" s="895"/>
      <c r="CN59" s="895"/>
      <c r="CO59" s="895"/>
      <c r="CP59" s="895"/>
      <c r="CQ59" s="895"/>
      <c r="CR59" s="895"/>
      <c r="CS59" s="895"/>
      <c r="CT59" s="895"/>
      <c r="CU59" s="895"/>
      <c r="CV59" s="895"/>
      <c r="CW59" s="895"/>
      <c r="CX59" s="895"/>
      <c r="CY59" s="27"/>
      <c r="CZ59" s="27"/>
      <c r="DA59" s="27"/>
      <c r="DB59" s="27"/>
      <c r="DC59" s="27"/>
      <c r="DD59" s="27"/>
      <c r="DE59" s="27"/>
      <c r="DF59" s="27"/>
      <c r="DG59" s="27"/>
      <c r="DH59" s="27"/>
      <c r="DI59" s="27"/>
      <c r="DJ59" s="27"/>
      <c r="DK59" s="27"/>
      <c r="DL59" s="27"/>
      <c r="DM59" s="27"/>
      <c r="DN59" s="27"/>
      <c r="DO59" s="27"/>
      <c r="DP59" s="27"/>
      <c r="DQ59" s="27"/>
      <c r="DR59" s="27"/>
      <c r="DS59" s="27"/>
    </row>
    <row r="60" spans="1:102" ht="11.25" customHeight="1">
      <c r="A60" s="916" t="s">
        <v>271</v>
      </c>
      <c r="B60" s="879" t="s">
        <v>516</v>
      </c>
      <c r="C60" s="265">
        <v>1890656</v>
      </c>
      <c r="D60" s="265">
        <v>333</v>
      </c>
      <c r="E60" s="862">
        <v>120</v>
      </c>
      <c r="F60" s="625">
        <v>19</v>
      </c>
      <c r="G60" s="862">
        <v>35.7</v>
      </c>
      <c r="H60" s="863" t="s">
        <v>435</v>
      </c>
      <c r="I60" s="832">
        <v>660</v>
      </c>
      <c r="J60" s="833">
        <v>12000</v>
      </c>
      <c r="K60" s="864">
        <v>283</v>
      </c>
      <c r="L60" s="865" t="s">
        <v>388</v>
      </c>
      <c r="M60" s="835" t="s">
        <v>389</v>
      </c>
      <c r="N60" s="832">
        <v>3700</v>
      </c>
      <c r="O60" s="833">
        <v>92.48</v>
      </c>
      <c r="P60" s="285">
        <v>8</v>
      </c>
      <c r="Q60" s="249" t="s">
        <v>328</v>
      </c>
      <c r="R60" s="850">
        <v>8</v>
      </c>
      <c r="S60" s="211"/>
      <c r="T60" s="212"/>
      <c r="U60" s="213"/>
      <c r="V60" s="629"/>
      <c r="W60" s="251"/>
      <c r="X60" s="167"/>
      <c r="Y60" s="251"/>
      <c r="Z60" s="251"/>
      <c r="AA60" s="251"/>
      <c r="AB60" s="251"/>
      <c r="AC60" s="220"/>
      <c r="AD60" s="251"/>
      <c r="AE60" s="222"/>
      <c r="AF60" s="629"/>
      <c r="AG60" s="251"/>
      <c r="AH60" s="251"/>
      <c r="AI60" s="251"/>
      <c r="AJ60" s="251"/>
      <c r="AK60"/>
      <c r="AL60"/>
      <c r="AM60" s="251"/>
      <c r="AN60" s="251"/>
      <c r="AO60" s="251"/>
      <c r="AP60" s="251"/>
      <c r="AQ60" s="184"/>
      <c r="AR60" s="252"/>
      <c r="AS60" s="252"/>
      <c r="AT60" s="251"/>
      <c r="AU60" s="515"/>
      <c r="AV60" s="515"/>
      <c r="AW60" s="515"/>
      <c r="AX60" s="515"/>
      <c r="AY60" s="515"/>
      <c r="AZ60" s="515"/>
      <c r="BA60" s="515"/>
      <c r="BB60" s="613"/>
      <c r="BC60" s="761"/>
      <c r="BD60" s="899"/>
      <c r="BE60" s="899"/>
      <c r="BF60" s="899"/>
      <c r="BG60" s="899"/>
      <c r="BH60" s="899"/>
      <c r="BI60" s="899"/>
      <c r="BJ60" s="762"/>
      <c r="BK60" s="763"/>
      <c r="BL60" s="763"/>
      <c r="BM60" s="763"/>
      <c r="BN60" s="763"/>
      <c r="BO60" s="762"/>
      <c r="BP60" s="900"/>
      <c r="BQ60" s="762"/>
      <c r="BR60" s="762"/>
      <c r="BS60" s="762"/>
      <c r="BT60" s="765"/>
      <c r="BU60" s="762"/>
      <c r="BV60" s="762"/>
      <c r="BW60" s="762"/>
      <c r="BX60" s="762"/>
      <c r="BY60" s="767"/>
      <c r="BZ60" s="767"/>
      <c r="CA60" s="762"/>
      <c r="CB60" s="901"/>
      <c r="CC60" s="762"/>
      <c r="CD60" s="768"/>
      <c r="CE60" s="762"/>
      <c r="CF60" s="762"/>
      <c r="CG60" s="769"/>
      <c r="CH60" s="615"/>
      <c r="CI60" s="769"/>
      <c r="CJ60" s="769"/>
      <c r="CK60" s="615"/>
      <c r="CL60" s="615"/>
      <c r="CM60" s="615"/>
      <c r="CN60" s="615"/>
      <c r="CO60" s="770"/>
      <c r="CP60" s="615"/>
      <c r="CQ60" s="615"/>
      <c r="CR60" s="770"/>
      <c r="CS60" s="615"/>
      <c r="CT60" s="615"/>
      <c r="CU60" s="615"/>
      <c r="CV60" s="770"/>
      <c r="CW60" s="615"/>
      <c r="CX60" s="902" t="s">
        <v>517</v>
      </c>
    </row>
    <row r="61" spans="1:123" ht="5.25" customHeight="1">
      <c r="A61" s="916"/>
      <c r="B61" s="903"/>
      <c r="C61" s="903"/>
      <c r="D61" s="903"/>
      <c r="E61" s="903"/>
      <c r="F61" s="903"/>
      <c r="G61" s="903"/>
      <c r="H61" s="903"/>
      <c r="I61" s="903"/>
      <c r="J61" s="903"/>
      <c r="K61" s="903"/>
      <c r="L61" s="903"/>
      <c r="M61" s="903"/>
      <c r="N61" s="903"/>
      <c r="O61" s="903"/>
      <c r="P61" s="903"/>
      <c r="Q61" s="903"/>
      <c r="R61" s="903"/>
      <c r="S61" s="903"/>
      <c r="T61" s="903"/>
      <c r="U61" s="903"/>
      <c r="V61" s="903"/>
      <c r="W61" s="903"/>
      <c r="X61" s="903"/>
      <c r="Y61" s="903"/>
      <c r="Z61" s="903"/>
      <c r="AA61" s="903"/>
      <c r="AB61" s="903"/>
      <c r="AC61" s="903"/>
      <c r="AD61" s="903"/>
      <c r="AE61" s="903"/>
      <c r="AF61" s="903"/>
      <c r="AG61" s="903"/>
      <c r="AH61" s="903"/>
      <c r="AI61" s="903"/>
      <c r="AJ61" s="903"/>
      <c r="AK61" s="903"/>
      <c r="AL61" s="903"/>
      <c r="AM61" s="903"/>
      <c r="AN61" s="903"/>
      <c r="AO61" s="903"/>
      <c r="AP61" s="903"/>
      <c r="AQ61" s="903"/>
      <c r="AR61" s="903"/>
      <c r="AS61" s="903"/>
      <c r="AT61" s="903"/>
      <c r="AU61" s="903"/>
      <c r="AV61" s="903"/>
      <c r="AW61" s="903"/>
      <c r="AX61" s="903"/>
      <c r="AY61" s="903"/>
      <c r="AZ61" s="903"/>
      <c r="BA61" s="903"/>
      <c r="BB61" s="903"/>
      <c r="BC61" s="903"/>
      <c r="BD61" s="903"/>
      <c r="BE61" s="903"/>
      <c r="BF61" s="903"/>
      <c r="BG61" s="903"/>
      <c r="BH61" s="903"/>
      <c r="BI61" s="903"/>
      <c r="BJ61" s="903"/>
      <c r="BK61" s="903"/>
      <c r="BL61" s="903"/>
      <c r="BM61" s="903"/>
      <c r="BN61" s="903"/>
      <c r="BO61" s="903"/>
      <c r="BP61" s="903"/>
      <c r="BQ61" s="903"/>
      <c r="BR61" s="903"/>
      <c r="BS61" s="903"/>
      <c r="BT61" s="903"/>
      <c r="BU61" s="903"/>
      <c r="BV61" s="903"/>
      <c r="BW61" s="903"/>
      <c r="BX61" s="903"/>
      <c r="BY61" s="903"/>
      <c r="BZ61" s="903"/>
      <c r="CA61" s="903"/>
      <c r="CB61" s="903"/>
      <c r="CC61" s="903"/>
      <c r="CD61" s="903"/>
      <c r="CE61" s="903"/>
      <c r="CF61" s="903"/>
      <c r="CG61" s="903"/>
      <c r="CH61" s="903"/>
      <c r="CI61" s="903"/>
      <c r="CJ61" s="903"/>
      <c r="CK61" s="903"/>
      <c r="CL61" s="903"/>
      <c r="CM61" s="903"/>
      <c r="CN61" s="903"/>
      <c r="CO61" s="903"/>
      <c r="CP61" s="903"/>
      <c r="CQ61" s="903"/>
      <c r="CR61" s="903"/>
      <c r="CS61" s="903"/>
      <c r="CT61" s="903"/>
      <c r="CU61" s="903"/>
      <c r="CV61" s="903"/>
      <c r="CW61" s="903"/>
      <c r="CX61" s="903"/>
      <c r="CY61" s="27"/>
      <c r="CZ61" s="27"/>
      <c r="DA61" s="27"/>
      <c r="DB61" s="27"/>
      <c r="DC61" s="27"/>
      <c r="DD61" s="27"/>
      <c r="DE61" s="27"/>
      <c r="DF61" s="27"/>
      <c r="DG61" s="27"/>
      <c r="DH61" s="27"/>
      <c r="DI61" s="27"/>
      <c r="DJ61" s="27"/>
      <c r="DK61" s="27"/>
      <c r="DL61" s="27"/>
      <c r="DM61" s="27"/>
      <c r="DN61" s="27"/>
      <c r="DO61" s="27"/>
      <c r="DP61" s="27"/>
      <c r="DQ61" s="27"/>
      <c r="DR61" s="27"/>
      <c r="DS61" s="27"/>
    </row>
    <row r="62" spans="1:102" ht="11.25" customHeight="1">
      <c r="A62" s="916"/>
      <c r="B62" s="879" t="s">
        <v>518</v>
      </c>
      <c r="C62" s="265">
        <v>2511910</v>
      </c>
      <c r="D62" s="265">
        <v>333</v>
      </c>
      <c r="E62" s="862">
        <v>98.3</v>
      </c>
      <c r="F62" s="625">
        <v>20</v>
      </c>
      <c r="G62" s="862">
        <v>35.5</v>
      </c>
      <c r="H62" s="863" t="s">
        <v>387</v>
      </c>
      <c r="I62" s="832">
        <v>726</v>
      </c>
      <c r="J62" s="833">
        <v>11400</v>
      </c>
      <c r="K62" s="864">
        <v>268</v>
      </c>
      <c r="L62" s="865" t="s">
        <v>388</v>
      </c>
      <c r="M62" s="835" t="s">
        <v>389</v>
      </c>
      <c r="N62" s="832">
        <v>4440</v>
      </c>
      <c r="O62" s="833">
        <v>110.97</v>
      </c>
      <c r="P62" s="285">
        <v>9</v>
      </c>
      <c r="Q62" s="249" t="s">
        <v>328</v>
      </c>
      <c r="R62" s="850">
        <v>8</v>
      </c>
      <c r="S62" s="211"/>
      <c r="T62" s="212"/>
      <c r="U62" s="213"/>
      <c r="V62" s="629"/>
      <c r="W62" s="251"/>
      <c r="X62" s="167"/>
      <c r="Y62" s="251"/>
      <c r="Z62" s="251"/>
      <c r="AA62" s="251"/>
      <c r="AB62" s="251"/>
      <c r="AC62" s="220"/>
      <c r="AD62" s="251"/>
      <c r="AE62" s="222"/>
      <c r="AF62" s="629"/>
      <c r="AG62" s="251"/>
      <c r="AH62" s="251"/>
      <c r="AI62" s="251"/>
      <c r="AJ62" s="251"/>
      <c r="AK62" s="251"/>
      <c r="AL62" s="251"/>
      <c r="AM62" s="251"/>
      <c r="AN62" s="251"/>
      <c r="AO62" s="251"/>
      <c r="AP62" s="251"/>
      <c r="AQ62" s="184"/>
      <c r="AR62" s="252"/>
      <c r="AS62" s="252"/>
      <c r="AT62" s="251"/>
      <c r="AU62" s="515"/>
      <c r="AV62" s="515"/>
      <c r="AW62" s="515"/>
      <c r="AX62" s="515"/>
      <c r="AY62" s="515"/>
      <c r="AZ62" s="515"/>
      <c r="BA62" s="515"/>
      <c r="BB62" s="884"/>
      <c r="BC62" s="761"/>
      <c r="BD62" s="761"/>
      <c r="BE62" s="761"/>
      <c r="BF62" s="761"/>
      <c r="BG62" s="761"/>
      <c r="BH62" s="761"/>
      <c r="BI62" s="761"/>
      <c r="BJ62" s="762"/>
      <c r="BK62" s="885"/>
      <c r="BL62" s="885"/>
      <c r="BM62" s="885"/>
      <c r="BN62" s="885"/>
      <c r="BO62" s="762"/>
      <c r="BP62" s="900"/>
      <c r="BQ62" s="762"/>
      <c r="BR62" s="762"/>
      <c r="BS62" s="762"/>
      <c r="BT62" s="765"/>
      <c r="BU62" s="762"/>
      <c r="BV62" s="762"/>
      <c r="BW62" s="762"/>
      <c r="BX62" s="762"/>
      <c r="BY62" s="767"/>
      <c r="BZ62" s="767"/>
      <c r="CA62" s="762"/>
      <c r="CB62" s="901"/>
      <c r="CC62" s="762"/>
      <c r="CD62" s="768"/>
      <c r="CE62" s="762"/>
      <c r="CF62" s="762"/>
      <c r="CG62" s="891"/>
      <c r="CH62" s="615"/>
      <c r="CI62" s="891"/>
      <c r="CJ62" s="891"/>
      <c r="CK62" s="615"/>
      <c r="CL62" s="615"/>
      <c r="CM62" s="615"/>
      <c r="CN62" s="615"/>
      <c r="CO62" s="770"/>
      <c r="CP62" s="615"/>
      <c r="CQ62" s="615"/>
      <c r="CR62" s="770"/>
      <c r="CS62" s="615"/>
      <c r="CT62" s="615"/>
      <c r="CU62" s="615"/>
      <c r="CV62" s="770"/>
      <c r="CW62" s="615"/>
      <c r="CX62" s="909" t="s">
        <v>519</v>
      </c>
    </row>
    <row r="63" spans="1:102" ht="11.25" customHeight="1">
      <c r="A63" s="916"/>
      <c r="B63" s="879"/>
      <c r="C63" s="265"/>
      <c r="D63" s="265"/>
      <c r="E63" s="862"/>
      <c r="F63" s="625"/>
      <c r="G63" s="862"/>
      <c r="H63" s="863"/>
      <c r="I63" s="832"/>
      <c r="J63" s="833"/>
      <c r="K63" s="864"/>
      <c r="L63" s="865"/>
      <c r="M63" s="866"/>
      <c r="N63" s="832"/>
      <c r="O63" s="833"/>
      <c r="P63" s="285"/>
      <c r="Q63" s="249" t="s">
        <v>259</v>
      </c>
      <c r="R63" s="850">
        <v>1</v>
      </c>
      <c r="S63" s="211"/>
      <c r="T63" s="212"/>
      <c r="U63" s="629"/>
      <c r="V63" s="629"/>
      <c r="W63" s="251"/>
      <c r="X63" s="167"/>
      <c r="Y63" s="251"/>
      <c r="Z63" s="251"/>
      <c r="AA63" s="251"/>
      <c r="AB63" s="251"/>
      <c r="AC63" s="220"/>
      <c r="AD63" s="251"/>
      <c r="AE63" s="251"/>
      <c r="AF63" s="251"/>
      <c r="AG63" s="251"/>
      <c r="AH63" s="251"/>
      <c r="AI63" s="251"/>
      <c r="AJ63" s="251"/>
      <c r="AK63" s="251"/>
      <c r="AL63" s="251"/>
      <c r="AM63" s="251"/>
      <c r="AN63" s="251"/>
      <c r="AO63" s="251"/>
      <c r="AP63" s="251"/>
      <c r="AQ63" s="252"/>
      <c r="AR63" s="252"/>
      <c r="AS63" s="252"/>
      <c r="AT63" s="251"/>
      <c r="AU63" s="515"/>
      <c r="AV63" s="515"/>
      <c r="AW63" s="515"/>
      <c r="AX63" s="515"/>
      <c r="AY63" s="515"/>
      <c r="AZ63" s="515"/>
      <c r="BA63" s="515"/>
      <c r="BB63" s="884"/>
      <c r="BC63" s="761"/>
      <c r="BD63" s="761"/>
      <c r="BE63" s="761"/>
      <c r="BF63" s="761"/>
      <c r="BG63" s="761"/>
      <c r="BH63" s="761"/>
      <c r="BI63" s="761"/>
      <c r="BJ63" s="762"/>
      <c r="BK63" s="885"/>
      <c r="BL63" s="885"/>
      <c r="BM63" s="885"/>
      <c r="BN63" s="885"/>
      <c r="BO63" s="762"/>
      <c r="BP63" s="900"/>
      <c r="BQ63" s="762"/>
      <c r="BR63" s="762"/>
      <c r="BS63" s="762"/>
      <c r="BT63" s="765"/>
      <c r="BU63" s="762"/>
      <c r="BV63" s="762"/>
      <c r="BW63" s="762"/>
      <c r="BX63" s="762"/>
      <c r="BY63" s="767"/>
      <c r="BZ63" s="767"/>
      <c r="CA63" s="762"/>
      <c r="CB63" s="901"/>
      <c r="CC63" s="762"/>
      <c r="CD63" s="768"/>
      <c r="CE63" s="762"/>
      <c r="CF63" s="762"/>
      <c r="CG63" s="891"/>
      <c r="CH63" s="615"/>
      <c r="CI63" s="891"/>
      <c r="CJ63" s="891"/>
      <c r="CK63" s="615"/>
      <c r="CL63" s="615"/>
      <c r="CM63" s="615"/>
      <c r="CN63" s="615"/>
      <c r="CO63" s="770"/>
      <c r="CP63" s="615"/>
      <c r="CQ63" s="615"/>
      <c r="CR63" s="770"/>
      <c r="CS63" s="615"/>
      <c r="CT63" s="615"/>
      <c r="CU63" s="615"/>
      <c r="CV63" s="770"/>
      <c r="CW63" s="615"/>
      <c r="CX63" s="909"/>
    </row>
    <row r="64" spans="1:123" ht="5.25" customHeight="1">
      <c r="A64" s="916"/>
      <c r="B64" s="903"/>
      <c r="C64" s="903"/>
      <c r="D64" s="903"/>
      <c r="E64" s="903"/>
      <c r="F64" s="903"/>
      <c r="G64" s="903"/>
      <c r="H64" s="903"/>
      <c r="I64" s="903"/>
      <c r="J64" s="903"/>
      <c r="K64" s="903"/>
      <c r="L64" s="903"/>
      <c r="M64" s="903"/>
      <c r="N64" s="903"/>
      <c r="O64" s="903"/>
      <c r="P64" s="903"/>
      <c r="Q64" s="903"/>
      <c r="R64" s="903"/>
      <c r="S64" s="903"/>
      <c r="T64" s="903"/>
      <c r="U64" s="903"/>
      <c r="V64" s="903"/>
      <c r="W64" s="903"/>
      <c r="X64" s="903"/>
      <c r="Y64" s="903"/>
      <c r="Z64" s="903"/>
      <c r="AA64" s="903"/>
      <c r="AB64" s="903"/>
      <c r="AC64" s="903"/>
      <c r="AD64" s="903"/>
      <c r="AE64" s="903"/>
      <c r="AF64" s="903"/>
      <c r="AG64" s="903"/>
      <c r="AH64" s="903"/>
      <c r="AI64" s="903"/>
      <c r="AJ64" s="903"/>
      <c r="AK64" s="903"/>
      <c r="AL64" s="903"/>
      <c r="AM64" s="903"/>
      <c r="AN64" s="903"/>
      <c r="AO64" s="903"/>
      <c r="AP64" s="903"/>
      <c r="AQ64" s="903"/>
      <c r="AR64" s="903"/>
      <c r="AS64" s="903"/>
      <c r="AT64" s="903"/>
      <c r="AU64" s="903"/>
      <c r="AV64" s="903"/>
      <c r="AW64" s="903"/>
      <c r="AX64" s="903"/>
      <c r="AY64" s="903"/>
      <c r="AZ64" s="903"/>
      <c r="BA64" s="903"/>
      <c r="BB64" s="903"/>
      <c r="BC64" s="903"/>
      <c r="BD64" s="903"/>
      <c r="BE64" s="903"/>
      <c r="BF64" s="903"/>
      <c r="BG64" s="903"/>
      <c r="BH64" s="903"/>
      <c r="BI64" s="903"/>
      <c r="BJ64" s="903"/>
      <c r="BK64" s="903"/>
      <c r="BL64" s="903"/>
      <c r="BM64" s="903"/>
      <c r="BN64" s="903"/>
      <c r="BO64" s="903"/>
      <c r="BP64" s="903"/>
      <c r="BQ64" s="903"/>
      <c r="BR64" s="903"/>
      <c r="BS64" s="903"/>
      <c r="BT64" s="903"/>
      <c r="BU64" s="903"/>
      <c r="BV64" s="903"/>
      <c r="BW64" s="903"/>
      <c r="BX64" s="903"/>
      <c r="BY64" s="903"/>
      <c r="BZ64" s="903"/>
      <c r="CA64" s="903"/>
      <c r="CB64" s="903"/>
      <c r="CC64" s="903"/>
      <c r="CD64" s="903"/>
      <c r="CE64" s="903"/>
      <c r="CF64" s="903"/>
      <c r="CG64" s="903"/>
      <c r="CH64" s="903"/>
      <c r="CI64" s="903"/>
      <c r="CJ64" s="903"/>
      <c r="CK64" s="903"/>
      <c r="CL64" s="903"/>
      <c r="CM64" s="903"/>
      <c r="CN64" s="903"/>
      <c r="CO64" s="903"/>
      <c r="CP64" s="903"/>
      <c r="CQ64" s="903"/>
      <c r="CR64" s="903"/>
      <c r="CS64" s="903"/>
      <c r="CT64" s="903"/>
      <c r="CU64" s="903"/>
      <c r="CV64" s="903"/>
      <c r="CW64" s="903"/>
      <c r="CX64" s="903"/>
      <c r="CY64" s="27"/>
      <c r="CZ64" s="27"/>
      <c r="DA64" s="27"/>
      <c r="DB64" s="27"/>
      <c r="DC64" s="27"/>
      <c r="DD64" s="27"/>
      <c r="DE64" s="27"/>
      <c r="DF64" s="27"/>
      <c r="DG64" s="27"/>
      <c r="DH64" s="27"/>
      <c r="DI64" s="27"/>
      <c r="DJ64" s="27"/>
      <c r="DK64" s="27"/>
      <c r="DL64" s="27"/>
      <c r="DM64" s="27"/>
      <c r="DN64" s="27"/>
      <c r="DO64" s="27"/>
      <c r="DP64" s="27"/>
      <c r="DQ64" s="27"/>
      <c r="DR64" s="27"/>
      <c r="DS64" s="27"/>
    </row>
    <row r="65" spans="1:102" ht="11.25" customHeight="1">
      <c r="A65" s="916"/>
      <c r="B65" s="879" t="s">
        <v>520</v>
      </c>
      <c r="C65" s="265" t="s">
        <v>401</v>
      </c>
      <c r="D65" s="265">
        <v>333</v>
      </c>
      <c r="E65" s="862">
        <v>107.9</v>
      </c>
      <c r="F65" s="625">
        <v>15</v>
      </c>
      <c r="G65" s="862">
        <v>29.3</v>
      </c>
      <c r="H65" s="863" t="s">
        <v>367</v>
      </c>
      <c r="I65" s="832">
        <v>726</v>
      </c>
      <c r="J65" s="833">
        <v>12000</v>
      </c>
      <c r="K65" s="864">
        <v>254</v>
      </c>
      <c r="L65" s="865" t="s">
        <v>388</v>
      </c>
      <c r="M65" s="835" t="s">
        <v>389</v>
      </c>
      <c r="N65" s="832">
        <v>3700</v>
      </c>
      <c r="O65" s="833">
        <v>92.48</v>
      </c>
      <c r="P65" s="285">
        <v>9</v>
      </c>
      <c r="Q65" s="249" t="s">
        <v>328</v>
      </c>
      <c r="R65" s="850">
        <v>8</v>
      </c>
      <c r="S65" s="211"/>
      <c r="T65" s="212"/>
      <c r="U65" s="213"/>
      <c r="V65" s="629"/>
      <c r="W65" s="251"/>
      <c r="X65" s="167"/>
      <c r="Y65" s="251"/>
      <c r="Z65" s="251"/>
      <c r="AA65" s="251"/>
      <c r="AB65" s="251"/>
      <c r="AC65" s="220"/>
      <c r="AD65" s="251"/>
      <c r="AE65" s="222"/>
      <c r="AF65" s="629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184"/>
      <c r="AR65" s="252"/>
      <c r="AS65" s="252"/>
      <c r="AT65" s="251"/>
      <c r="AU65" s="515"/>
      <c r="AV65" s="515"/>
      <c r="AW65" s="515"/>
      <c r="AX65" s="515"/>
      <c r="AY65" s="515"/>
      <c r="AZ65" s="515"/>
      <c r="BA65" s="515"/>
      <c r="BB65" s="884"/>
      <c r="BC65" s="761"/>
      <c r="BD65" s="761"/>
      <c r="BE65" s="761"/>
      <c r="BF65" s="761"/>
      <c r="BG65" s="761"/>
      <c r="BH65" s="761"/>
      <c r="BI65" s="761"/>
      <c r="BJ65" s="762"/>
      <c r="BK65" s="885"/>
      <c r="BL65" s="885"/>
      <c r="BM65" s="885"/>
      <c r="BN65" s="885"/>
      <c r="BO65" s="762"/>
      <c r="BP65" s="900"/>
      <c r="BQ65" s="762"/>
      <c r="BR65" s="762"/>
      <c r="BS65" s="762"/>
      <c r="BT65" s="765"/>
      <c r="BU65" s="762"/>
      <c r="BV65" s="762"/>
      <c r="BW65" s="762"/>
      <c r="BX65" s="762"/>
      <c r="BY65" s="767"/>
      <c r="BZ65" s="767"/>
      <c r="CA65" s="762"/>
      <c r="CB65" s="901"/>
      <c r="CC65" s="762"/>
      <c r="CD65" s="768"/>
      <c r="CE65" s="762"/>
      <c r="CF65" s="762"/>
      <c r="CG65" s="891"/>
      <c r="CH65" s="615"/>
      <c r="CI65" s="891"/>
      <c r="CJ65" s="891"/>
      <c r="CK65" s="615"/>
      <c r="CL65" s="615"/>
      <c r="CM65" s="615"/>
      <c r="CN65" s="615"/>
      <c r="CO65" s="770"/>
      <c r="CP65" s="615"/>
      <c r="CQ65" s="615"/>
      <c r="CR65" s="770"/>
      <c r="CS65" s="615"/>
      <c r="CT65" s="615"/>
      <c r="CU65" s="615"/>
      <c r="CV65" s="770"/>
      <c r="CW65" s="615"/>
      <c r="CX65" s="868" t="s">
        <v>521</v>
      </c>
    </row>
    <row r="66" spans="1:102" ht="11.25" customHeight="1">
      <c r="A66" s="916"/>
      <c r="B66" s="879"/>
      <c r="C66" s="265"/>
      <c r="D66" s="265"/>
      <c r="E66" s="862"/>
      <c r="F66" s="625"/>
      <c r="G66" s="862"/>
      <c r="H66" s="863"/>
      <c r="I66" s="832"/>
      <c r="J66" s="833"/>
      <c r="K66" s="864"/>
      <c r="L66" s="865"/>
      <c r="M66" s="866"/>
      <c r="N66" s="832"/>
      <c r="O66" s="833"/>
      <c r="P66" s="285"/>
      <c r="Q66" s="249" t="s">
        <v>259</v>
      </c>
      <c r="R66" s="850">
        <v>1</v>
      </c>
      <c r="S66" s="211"/>
      <c r="T66" s="212"/>
      <c r="U66" s="629"/>
      <c r="V66" s="629"/>
      <c r="W66" s="251"/>
      <c r="X66" s="167"/>
      <c r="Y66" s="251"/>
      <c r="Z66" s="251"/>
      <c r="AA66" s="251"/>
      <c r="AB66" s="251"/>
      <c r="AC66" s="220"/>
      <c r="AD66" s="251"/>
      <c r="AE66" s="251"/>
      <c r="AF66" s="251"/>
      <c r="AG66" s="251"/>
      <c r="AH66" s="251"/>
      <c r="AI66" s="251"/>
      <c r="AJ66" s="251"/>
      <c r="AK66" s="251"/>
      <c r="AL66" s="251"/>
      <c r="AM66" s="251"/>
      <c r="AN66" s="251"/>
      <c r="AO66" s="251"/>
      <c r="AP66" s="251"/>
      <c r="AQ66" s="252"/>
      <c r="AR66" s="252"/>
      <c r="AS66" s="252"/>
      <c r="AT66" s="251"/>
      <c r="AU66" s="515"/>
      <c r="AV66" s="515"/>
      <c r="AW66" s="515"/>
      <c r="AX66" s="515"/>
      <c r="AY66" s="515"/>
      <c r="AZ66" s="515"/>
      <c r="BA66" s="515"/>
      <c r="BB66" s="884"/>
      <c r="BC66" s="761"/>
      <c r="BD66" s="761"/>
      <c r="BE66" s="761"/>
      <c r="BF66" s="761"/>
      <c r="BG66" s="761"/>
      <c r="BH66" s="761"/>
      <c r="BI66" s="761"/>
      <c r="BJ66" s="762"/>
      <c r="BK66" s="885"/>
      <c r="BL66" s="885"/>
      <c r="BM66" s="885"/>
      <c r="BN66" s="885"/>
      <c r="BO66" s="762"/>
      <c r="BP66" s="900"/>
      <c r="BQ66" s="762"/>
      <c r="BR66" s="762"/>
      <c r="BS66" s="762"/>
      <c r="BT66" s="765"/>
      <c r="BU66" s="762"/>
      <c r="BV66" s="762"/>
      <c r="BW66" s="762"/>
      <c r="BX66" s="762"/>
      <c r="BY66" s="767"/>
      <c r="BZ66" s="767"/>
      <c r="CA66" s="762"/>
      <c r="CB66" s="901"/>
      <c r="CC66" s="762"/>
      <c r="CD66" s="768"/>
      <c r="CE66" s="762"/>
      <c r="CF66" s="762"/>
      <c r="CG66" s="891"/>
      <c r="CH66" s="615"/>
      <c r="CI66" s="891"/>
      <c r="CJ66" s="891"/>
      <c r="CK66" s="615"/>
      <c r="CL66" s="615"/>
      <c r="CM66" s="615"/>
      <c r="CN66" s="615"/>
      <c r="CO66" s="770"/>
      <c r="CP66" s="615"/>
      <c r="CQ66" s="615"/>
      <c r="CR66" s="770"/>
      <c r="CS66" s="615"/>
      <c r="CT66" s="615"/>
      <c r="CU66" s="615"/>
      <c r="CV66" s="770"/>
      <c r="CW66" s="615"/>
      <c r="CX66" s="868"/>
    </row>
    <row r="67" spans="1:123" ht="5.25" customHeight="1">
      <c r="A67" s="916"/>
      <c r="B67" s="903"/>
      <c r="C67" s="903"/>
      <c r="D67" s="903"/>
      <c r="E67" s="903"/>
      <c r="F67" s="903"/>
      <c r="G67" s="903"/>
      <c r="H67" s="903"/>
      <c r="I67" s="903"/>
      <c r="J67" s="903"/>
      <c r="K67" s="903"/>
      <c r="L67" s="903"/>
      <c r="M67" s="903"/>
      <c r="N67" s="903"/>
      <c r="O67" s="903"/>
      <c r="P67" s="903"/>
      <c r="Q67" s="903"/>
      <c r="R67" s="903"/>
      <c r="S67" s="903"/>
      <c r="T67" s="903"/>
      <c r="U67" s="903"/>
      <c r="V67" s="903"/>
      <c r="W67" s="903"/>
      <c r="X67" s="903"/>
      <c r="Y67" s="903"/>
      <c r="Z67" s="903"/>
      <c r="AA67" s="903"/>
      <c r="AB67" s="903"/>
      <c r="AC67" s="903"/>
      <c r="AD67" s="903"/>
      <c r="AE67" s="903"/>
      <c r="AF67" s="903"/>
      <c r="AG67" s="903"/>
      <c r="AH67" s="903"/>
      <c r="AI67" s="903"/>
      <c r="AJ67" s="903"/>
      <c r="AK67" s="903"/>
      <c r="AL67" s="903"/>
      <c r="AM67" s="903"/>
      <c r="AN67" s="903"/>
      <c r="AO67" s="903"/>
      <c r="AP67" s="903"/>
      <c r="AQ67" s="903"/>
      <c r="AR67" s="903"/>
      <c r="AS67" s="903"/>
      <c r="AT67" s="903"/>
      <c r="AU67" s="903"/>
      <c r="AV67" s="903"/>
      <c r="AW67" s="903"/>
      <c r="AX67" s="903"/>
      <c r="AY67" s="903"/>
      <c r="AZ67" s="903"/>
      <c r="BA67" s="903"/>
      <c r="BB67" s="903"/>
      <c r="BC67" s="903"/>
      <c r="BD67" s="903"/>
      <c r="BE67" s="903"/>
      <c r="BF67" s="903"/>
      <c r="BG67" s="903"/>
      <c r="BH67" s="903"/>
      <c r="BI67" s="903"/>
      <c r="BJ67" s="903"/>
      <c r="BK67" s="903"/>
      <c r="BL67" s="903"/>
      <c r="BM67" s="903"/>
      <c r="BN67" s="903"/>
      <c r="BO67" s="903"/>
      <c r="BP67" s="903"/>
      <c r="BQ67" s="903"/>
      <c r="BR67" s="903"/>
      <c r="BS67" s="903"/>
      <c r="BT67" s="903"/>
      <c r="BU67" s="903"/>
      <c r="BV67" s="903"/>
      <c r="BW67" s="903"/>
      <c r="BX67" s="903"/>
      <c r="BY67" s="903"/>
      <c r="BZ67" s="903"/>
      <c r="CA67" s="903"/>
      <c r="CB67" s="903"/>
      <c r="CC67" s="903"/>
      <c r="CD67" s="903"/>
      <c r="CE67" s="903"/>
      <c r="CF67" s="903"/>
      <c r="CG67" s="903"/>
      <c r="CH67" s="903"/>
      <c r="CI67" s="903"/>
      <c r="CJ67" s="903"/>
      <c r="CK67" s="903"/>
      <c r="CL67" s="903"/>
      <c r="CM67" s="903"/>
      <c r="CN67" s="903"/>
      <c r="CO67" s="903"/>
      <c r="CP67" s="903"/>
      <c r="CQ67" s="903"/>
      <c r="CR67" s="903"/>
      <c r="CS67" s="903"/>
      <c r="CT67" s="903"/>
      <c r="CU67" s="903"/>
      <c r="CV67" s="903"/>
      <c r="CW67" s="903"/>
      <c r="CX67" s="903"/>
      <c r="CY67" s="27"/>
      <c r="CZ67" s="27"/>
      <c r="DA67" s="27"/>
      <c r="DB67" s="27"/>
      <c r="DC67" s="27"/>
      <c r="DD67" s="27"/>
      <c r="DE67" s="27"/>
      <c r="DF67" s="27"/>
      <c r="DG67" s="27"/>
      <c r="DH67" s="27"/>
      <c r="DI67" s="27"/>
      <c r="DJ67" s="27"/>
      <c r="DK67" s="27"/>
      <c r="DL67" s="27"/>
      <c r="DM67" s="27"/>
      <c r="DN67" s="27"/>
      <c r="DO67" s="27"/>
      <c r="DP67" s="27"/>
      <c r="DQ67" s="27"/>
      <c r="DR67" s="27"/>
      <c r="DS67" s="27"/>
    </row>
    <row r="68" spans="1:102" ht="11.25" customHeight="1">
      <c r="A68" s="916"/>
      <c r="B68" s="879" t="s">
        <v>522</v>
      </c>
      <c r="C68" s="265">
        <v>2229223</v>
      </c>
      <c r="D68" s="265">
        <v>333</v>
      </c>
      <c r="E68" s="862">
        <v>132</v>
      </c>
      <c r="F68" s="625">
        <v>16</v>
      </c>
      <c r="G68" s="862">
        <v>30.4</v>
      </c>
      <c r="H68" s="863" t="s">
        <v>387</v>
      </c>
      <c r="I68" s="832">
        <v>660</v>
      </c>
      <c r="J68" s="833">
        <v>13320</v>
      </c>
      <c r="K68" s="864">
        <v>353</v>
      </c>
      <c r="L68" s="865" t="s">
        <v>256</v>
      </c>
      <c r="M68" s="835" t="s">
        <v>389</v>
      </c>
      <c r="N68" s="832">
        <v>3700</v>
      </c>
      <c r="O68" s="833">
        <v>92.48</v>
      </c>
      <c r="P68" s="285">
        <v>9</v>
      </c>
      <c r="Q68" s="249" t="s">
        <v>328</v>
      </c>
      <c r="R68" s="850">
        <v>8</v>
      </c>
      <c r="S68" s="211"/>
      <c r="T68" s="212"/>
      <c r="U68" s="213"/>
      <c r="V68" s="629"/>
      <c r="W68" s="251"/>
      <c r="X68" s="167"/>
      <c r="Y68" s="251"/>
      <c r="Z68" s="251"/>
      <c r="AA68" s="251"/>
      <c r="AB68" s="251"/>
      <c r="AC68" s="220"/>
      <c r="AD68" s="251"/>
      <c r="AE68" s="222"/>
      <c r="AF68" s="629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184"/>
      <c r="AR68" s="252"/>
      <c r="AS68" s="252"/>
      <c r="AT68" s="251"/>
      <c r="AU68" s="515"/>
      <c r="AV68" s="515"/>
      <c r="AW68" s="515"/>
      <c r="AX68" s="515"/>
      <c r="AY68" s="515"/>
      <c r="AZ68" s="515"/>
      <c r="BA68" s="515"/>
      <c r="BB68" s="884"/>
      <c r="BC68" s="761"/>
      <c r="BD68" s="761"/>
      <c r="BE68" s="761"/>
      <c r="BF68" s="761"/>
      <c r="BG68" s="761"/>
      <c r="BH68" s="761"/>
      <c r="BI68" s="761"/>
      <c r="BJ68" s="762"/>
      <c r="BK68" s="885"/>
      <c r="BL68" s="885"/>
      <c r="BM68" s="885"/>
      <c r="BN68" s="885"/>
      <c r="BO68" s="762"/>
      <c r="BP68" s="900"/>
      <c r="BQ68" s="762"/>
      <c r="BR68" s="762"/>
      <c r="BS68" s="762"/>
      <c r="BT68" s="765"/>
      <c r="BU68" s="762"/>
      <c r="BV68" s="762"/>
      <c r="BW68" s="762"/>
      <c r="BX68" s="762"/>
      <c r="BY68" s="767"/>
      <c r="BZ68" s="767"/>
      <c r="CA68" s="762"/>
      <c r="CB68" s="901"/>
      <c r="CC68" s="762"/>
      <c r="CD68" s="768"/>
      <c r="CE68" s="762"/>
      <c r="CF68" s="762"/>
      <c r="CG68" s="891"/>
      <c r="CH68" s="615"/>
      <c r="CI68" s="891"/>
      <c r="CJ68" s="891"/>
      <c r="CK68" s="615"/>
      <c r="CL68" s="615"/>
      <c r="CM68" s="615"/>
      <c r="CN68" s="615"/>
      <c r="CO68" s="770"/>
      <c r="CP68" s="615"/>
      <c r="CQ68" s="615"/>
      <c r="CR68" s="770"/>
      <c r="CS68" s="615"/>
      <c r="CT68" s="615"/>
      <c r="CU68" s="615"/>
      <c r="CV68" s="770"/>
      <c r="CW68" s="615"/>
      <c r="CX68" s="909" t="s">
        <v>523</v>
      </c>
    </row>
    <row r="69" spans="1:102" ht="11.25" customHeight="1">
      <c r="A69" s="916"/>
      <c r="B69" s="879"/>
      <c r="C69" s="265"/>
      <c r="D69" s="265"/>
      <c r="E69" s="830"/>
      <c r="F69" s="625"/>
      <c r="G69" s="830"/>
      <c r="H69" s="835"/>
      <c r="I69" s="833"/>
      <c r="J69" s="833"/>
      <c r="K69" s="630"/>
      <c r="L69" s="751"/>
      <c r="M69" s="835"/>
      <c r="N69" s="833"/>
      <c r="O69" s="833"/>
      <c r="P69" s="285"/>
      <c r="Q69" s="249" t="s">
        <v>259</v>
      </c>
      <c r="R69" s="850">
        <v>1</v>
      </c>
      <c r="S69" s="211"/>
      <c r="T69" s="212"/>
      <c r="U69" s="629"/>
      <c r="V69" s="629"/>
      <c r="W69" s="251"/>
      <c r="X69" s="167"/>
      <c r="Y69" s="251"/>
      <c r="Z69" s="251"/>
      <c r="AA69" s="251"/>
      <c r="AB69" s="251"/>
      <c r="AC69" s="220"/>
      <c r="AD69" s="251"/>
      <c r="AE69" s="251"/>
      <c r="AF69" s="251"/>
      <c r="AG69" s="251"/>
      <c r="AH69" s="251"/>
      <c r="AI69" s="251"/>
      <c r="AJ69" s="251"/>
      <c r="AK69" s="251"/>
      <c r="AL69" s="251"/>
      <c r="AM69" s="251"/>
      <c r="AN69" s="251"/>
      <c r="AO69" s="251"/>
      <c r="AP69" s="251"/>
      <c r="AQ69" s="252"/>
      <c r="AR69" s="252"/>
      <c r="AS69" s="252"/>
      <c r="AT69" s="251"/>
      <c r="AU69" s="515"/>
      <c r="AV69" s="515"/>
      <c r="AW69" s="515"/>
      <c r="AX69" s="515"/>
      <c r="AY69" s="515"/>
      <c r="AZ69" s="515"/>
      <c r="BA69" s="515"/>
      <c r="BB69" s="884"/>
      <c r="BC69" s="761"/>
      <c r="BD69" s="761"/>
      <c r="BE69" s="761"/>
      <c r="BF69" s="761"/>
      <c r="BG69" s="761"/>
      <c r="BH69" s="761"/>
      <c r="BI69" s="761"/>
      <c r="BJ69" s="762"/>
      <c r="BK69" s="885"/>
      <c r="BL69" s="885"/>
      <c r="BM69" s="885"/>
      <c r="BN69" s="885"/>
      <c r="BO69" s="762"/>
      <c r="BP69" s="900"/>
      <c r="BQ69" s="762"/>
      <c r="BR69" s="762"/>
      <c r="BS69" s="762"/>
      <c r="BT69" s="765"/>
      <c r="BU69" s="762"/>
      <c r="BV69" s="762"/>
      <c r="BW69" s="762"/>
      <c r="BX69" s="762"/>
      <c r="BY69" s="767"/>
      <c r="BZ69" s="767"/>
      <c r="CA69" s="762"/>
      <c r="CB69" s="901"/>
      <c r="CC69" s="762"/>
      <c r="CD69" s="768"/>
      <c r="CE69" s="762"/>
      <c r="CF69" s="762"/>
      <c r="CG69" s="891"/>
      <c r="CH69" s="615"/>
      <c r="CI69" s="891"/>
      <c r="CJ69" s="891"/>
      <c r="CK69" s="615"/>
      <c r="CL69" s="615"/>
      <c r="CM69" s="615"/>
      <c r="CN69" s="615"/>
      <c r="CO69" s="770"/>
      <c r="CP69" s="615"/>
      <c r="CQ69" s="615"/>
      <c r="CR69" s="770"/>
      <c r="CS69" s="615"/>
      <c r="CT69" s="615"/>
      <c r="CU69" s="615"/>
      <c r="CV69" s="770"/>
      <c r="CW69" s="615"/>
      <c r="CX69" s="909"/>
    </row>
    <row r="70" spans="1:123" ht="5.25" customHeight="1">
      <c r="A70" s="916"/>
      <c r="B70" s="903"/>
      <c r="C70" s="903"/>
      <c r="D70" s="903"/>
      <c r="E70" s="903"/>
      <c r="F70" s="903"/>
      <c r="G70" s="903"/>
      <c r="H70" s="903"/>
      <c r="I70" s="903"/>
      <c r="J70" s="903"/>
      <c r="K70" s="903"/>
      <c r="L70" s="903"/>
      <c r="M70" s="903"/>
      <c r="N70" s="903"/>
      <c r="O70" s="903"/>
      <c r="P70" s="903"/>
      <c r="Q70" s="903"/>
      <c r="R70" s="903"/>
      <c r="S70" s="903"/>
      <c r="T70" s="903"/>
      <c r="U70" s="903"/>
      <c r="V70" s="903"/>
      <c r="W70" s="903"/>
      <c r="X70" s="903"/>
      <c r="Y70" s="903"/>
      <c r="Z70" s="903"/>
      <c r="AA70" s="903"/>
      <c r="AB70" s="903"/>
      <c r="AC70" s="903"/>
      <c r="AD70" s="903"/>
      <c r="AE70" s="903"/>
      <c r="AF70" s="903"/>
      <c r="AG70" s="903"/>
      <c r="AH70" s="903"/>
      <c r="AI70" s="903"/>
      <c r="AJ70" s="903"/>
      <c r="AK70" s="903"/>
      <c r="AL70" s="903"/>
      <c r="AM70" s="903"/>
      <c r="AN70" s="903"/>
      <c r="AO70" s="903"/>
      <c r="AP70" s="903"/>
      <c r="AQ70" s="903"/>
      <c r="AR70" s="903"/>
      <c r="AS70" s="903"/>
      <c r="AT70" s="903"/>
      <c r="AU70" s="903"/>
      <c r="AV70" s="903"/>
      <c r="AW70" s="903"/>
      <c r="AX70" s="903"/>
      <c r="AY70" s="903"/>
      <c r="AZ70" s="903"/>
      <c r="BA70" s="903"/>
      <c r="BB70" s="903"/>
      <c r="BC70" s="903"/>
      <c r="BD70" s="903"/>
      <c r="BE70" s="903"/>
      <c r="BF70" s="903"/>
      <c r="BG70" s="903"/>
      <c r="BH70" s="903"/>
      <c r="BI70" s="903"/>
      <c r="BJ70" s="903"/>
      <c r="BK70" s="903"/>
      <c r="BL70" s="903"/>
      <c r="BM70" s="903"/>
      <c r="BN70" s="903"/>
      <c r="BO70" s="903"/>
      <c r="BP70" s="903"/>
      <c r="BQ70" s="903"/>
      <c r="BR70" s="903"/>
      <c r="BS70" s="903"/>
      <c r="BT70" s="903"/>
      <c r="BU70" s="903"/>
      <c r="BV70" s="903"/>
      <c r="BW70" s="903"/>
      <c r="BX70" s="903"/>
      <c r="BY70" s="903"/>
      <c r="BZ70" s="903"/>
      <c r="CA70" s="903"/>
      <c r="CB70" s="903"/>
      <c r="CC70" s="903"/>
      <c r="CD70" s="903"/>
      <c r="CE70" s="903"/>
      <c r="CF70" s="903"/>
      <c r="CG70" s="903"/>
      <c r="CH70" s="903"/>
      <c r="CI70" s="903"/>
      <c r="CJ70" s="903"/>
      <c r="CK70" s="903"/>
      <c r="CL70" s="903"/>
      <c r="CM70" s="903"/>
      <c r="CN70" s="903"/>
      <c r="CO70" s="903"/>
      <c r="CP70" s="903"/>
      <c r="CQ70" s="903"/>
      <c r="CR70" s="903"/>
      <c r="CS70" s="903"/>
      <c r="CT70" s="903"/>
      <c r="CU70" s="903"/>
      <c r="CV70" s="903"/>
      <c r="CW70" s="903"/>
      <c r="CX70" s="903"/>
      <c r="CY70" s="27"/>
      <c r="CZ70" s="27"/>
      <c r="DA70" s="27"/>
      <c r="DB70" s="27"/>
      <c r="DC70" s="27"/>
      <c r="DD70" s="27"/>
      <c r="DE70" s="27"/>
      <c r="DF70" s="27"/>
      <c r="DG70" s="27"/>
      <c r="DH70" s="27"/>
      <c r="DI70" s="27"/>
      <c r="DJ70" s="27"/>
      <c r="DK70" s="27"/>
      <c r="DL70" s="27"/>
      <c r="DM70" s="27"/>
      <c r="DN70" s="27"/>
      <c r="DO70" s="27"/>
      <c r="DP70" s="27"/>
      <c r="DQ70" s="27"/>
      <c r="DR70" s="27"/>
      <c r="DS70" s="27"/>
    </row>
    <row r="71" spans="1:102" ht="11.25" customHeight="1">
      <c r="A71" s="916"/>
      <c r="B71" s="793" t="s">
        <v>524</v>
      </c>
      <c r="C71" s="265" t="s">
        <v>401</v>
      </c>
      <c r="D71" s="265">
        <v>333</v>
      </c>
      <c r="E71" s="862">
        <v>132</v>
      </c>
      <c r="F71" s="625">
        <v>9.23</v>
      </c>
      <c r="G71" s="862">
        <v>62.53</v>
      </c>
      <c r="H71" s="863" t="s">
        <v>435</v>
      </c>
      <c r="I71" s="832">
        <v>726</v>
      </c>
      <c r="J71" s="833">
        <v>14652</v>
      </c>
      <c r="K71" s="864">
        <v>353</v>
      </c>
      <c r="L71" s="865" t="s">
        <v>388</v>
      </c>
      <c r="M71" s="835" t="s">
        <v>389</v>
      </c>
      <c r="N71" s="832">
        <v>4440</v>
      </c>
      <c r="O71" s="833">
        <v>120</v>
      </c>
      <c r="P71" s="285">
        <v>9</v>
      </c>
      <c r="Q71" s="249" t="s">
        <v>328</v>
      </c>
      <c r="R71" s="850">
        <v>8</v>
      </c>
      <c r="S71" s="211"/>
      <c r="T71" s="212"/>
      <c r="U71" s="213"/>
      <c r="V71" s="629"/>
      <c r="W71" s="251"/>
      <c r="X71" s="167"/>
      <c r="Y71" s="251"/>
      <c r="Z71" s="251"/>
      <c r="AA71" s="251"/>
      <c r="AB71" s="251"/>
      <c r="AC71" s="220"/>
      <c r="AD71" s="251"/>
      <c r="AE71" s="222"/>
      <c r="AF71" s="629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252"/>
      <c r="AR71" s="252"/>
      <c r="AS71" s="252"/>
      <c r="AT71" s="251"/>
      <c r="AU71" s="515"/>
      <c r="AV71" s="515"/>
      <c r="AW71" s="515"/>
      <c r="AX71" s="515"/>
      <c r="AY71" s="515"/>
      <c r="AZ71" s="515"/>
      <c r="BA71" s="515"/>
      <c r="BB71" s="884"/>
      <c r="BC71" s="761"/>
      <c r="BD71" s="761"/>
      <c r="BE71" s="761"/>
      <c r="BF71" s="761"/>
      <c r="BG71" s="761"/>
      <c r="BH71" s="761"/>
      <c r="BI71" s="761"/>
      <c r="BJ71" s="762"/>
      <c r="BK71" s="885"/>
      <c r="BL71" s="885"/>
      <c r="BM71" s="885"/>
      <c r="BN71" s="885"/>
      <c r="BO71" s="762"/>
      <c r="BP71" s="900"/>
      <c r="BQ71" s="762"/>
      <c r="BR71" s="762"/>
      <c r="BS71" s="762"/>
      <c r="BT71" s="765"/>
      <c r="BU71" s="762"/>
      <c r="BV71" s="762"/>
      <c r="BW71" s="762"/>
      <c r="BX71" s="762"/>
      <c r="BY71" s="767"/>
      <c r="BZ71" s="767"/>
      <c r="CA71" s="762"/>
      <c r="CB71" s="901"/>
      <c r="CC71" s="762"/>
      <c r="CD71" s="768"/>
      <c r="CE71" s="762"/>
      <c r="CF71" s="762"/>
      <c r="CG71" s="891"/>
      <c r="CH71" s="615"/>
      <c r="CI71" s="891"/>
      <c r="CJ71" s="891"/>
      <c r="CK71" s="615"/>
      <c r="CL71" s="615"/>
      <c r="CM71" s="615"/>
      <c r="CN71" s="615"/>
      <c r="CO71" s="770"/>
      <c r="CP71" s="615"/>
      <c r="CQ71" s="615"/>
      <c r="CR71" s="770"/>
      <c r="CS71" s="615"/>
      <c r="CT71" s="615"/>
      <c r="CU71" s="615"/>
      <c r="CV71" s="770"/>
      <c r="CW71" s="615"/>
      <c r="CX71" s="903"/>
    </row>
    <row r="72" spans="1:102" ht="11.25" customHeight="1">
      <c r="A72" s="916"/>
      <c r="B72" s="793"/>
      <c r="C72" s="265"/>
      <c r="D72" s="265"/>
      <c r="E72" s="862"/>
      <c r="F72" s="625"/>
      <c r="G72" s="862"/>
      <c r="H72" s="863"/>
      <c r="I72" s="832"/>
      <c r="J72" s="833"/>
      <c r="K72" s="864"/>
      <c r="L72" s="865"/>
      <c r="M72" s="866"/>
      <c r="N72" s="832"/>
      <c r="O72" s="833"/>
      <c r="P72" s="285"/>
      <c r="Q72" s="249" t="s">
        <v>259</v>
      </c>
      <c r="R72" s="850">
        <v>1</v>
      </c>
      <c r="S72" s="211"/>
      <c r="T72" s="212"/>
      <c r="U72" s="629"/>
      <c r="V72" s="629"/>
      <c r="W72" s="251"/>
      <c r="X72" s="167"/>
      <c r="Y72" s="251"/>
      <c r="Z72" s="251"/>
      <c r="AA72" s="251"/>
      <c r="AB72" s="251"/>
      <c r="AC72" s="220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252"/>
      <c r="AR72" s="252"/>
      <c r="AS72" s="252"/>
      <c r="AT72" s="251"/>
      <c r="AU72" s="515"/>
      <c r="AV72" s="515"/>
      <c r="AW72" s="515"/>
      <c r="AX72" s="515"/>
      <c r="AY72" s="515"/>
      <c r="AZ72" s="515"/>
      <c r="BA72" s="515"/>
      <c r="BB72" s="884"/>
      <c r="BC72" s="761"/>
      <c r="BD72" s="761"/>
      <c r="BE72" s="761"/>
      <c r="BF72" s="761"/>
      <c r="BG72" s="761"/>
      <c r="BH72" s="761"/>
      <c r="BI72" s="761"/>
      <c r="BJ72" s="762"/>
      <c r="BK72" s="885"/>
      <c r="BL72" s="885"/>
      <c r="BM72" s="885"/>
      <c r="BN72" s="885"/>
      <c r="BO72" s="762"/>
      <c r="BP72" s="900"/>
      <c r="BQ72" s="762"/>
      <c r="BR72" s="762"/>
      <c r="BS72" s="762"/>
      <c r="BT72" s="765"/>
      <c r="BU72" s="762"/>
      <c r="BV72" s="762"/>
      <c r="BW72" s="762"/>
      <c r="BX72" s="762"/>
      <c r="BY72" s="767"/>
      <c r="BZ72" s="767"/>
      <c r="CA72" s="762"/>
      <c r="CB72" s="901"/>
      <c r="CC72" s="762"/>
      <c r="CD72" s="768"/>
      <c r="CE72" s="762"/>
      <c r="CF72" s="762"/>
      <c r="CG72" s="891"/>
      <c r="CH72" s="615"/>
      <c r="CI72" s="891"/>
      <c r="CJ72" s="891"/>
      <c r="CK72" s="615"/>
      <c r="CL72" s="615"/>
      <c r="CM72" s="615"/>
      <c r="CN72" s="615"/>
      <c r="CO72" s="770"/>
      <c r="CP72" s="615"/>
      <c r="CQ72" s="615"/>
      <c r="CR72" s="770"/>
      <c r="CS72" s="615"/>
      <c r="CT72" s="615"/>
      <c r="CU72" s="615"/>
      <c r="CV72" s="770"/>
      <c r="CW72" s="615"/>
      <c r="CX72" s="903"/>
    </row>
    <row r="73" spans="1:123" ht="5.25" customHeight="1">
      <c r="A73" s="895"/>
      <c r="B73" s="895"/>
      <c r="C73" s="895"/>
      <c r="D73" s="895"/>
      <c r="E73" s="895"/>
      <c r="F73" s="895"/>
      <c r="G73" s="895"/>
      <c r="H73" s="895"/>
      <c r="I73" s="895"/>
      <c r="J73" s="895"/>
      <c r="K73" s="895"/>
      <c r="L73" s="895"/>
      <c r="M73" s="895"/>
      <c r="N73" s="895"/>
      <c r="O73" s="895"/>
      <c r="P73" s="895"/>
      <c r="Q73" s="895"/>
      <c r="R73" s="895"/>
      <c r="S73" s="895"/>
      <c r="T73" s="895"/>
      <c r="U73" s="895"/>
      <c r="V73" s="895"/>
      <c r="W73" s="895"/>
      <c r="X73" s="895"/>
      <c r="Y73" s="895"/>
      <c r="Z73" s="895"/>
      <c r="AA73" s="895"/>
      <c r="AB73" s="895"/>
      <c r="AC73" s="895"/>
      <c r="AD73" s="895"/>
      <c r="AE73" s="895"/>
      <c r="AF73" s="895"/>
      <c r="AG73" s="895"/>
      <c r="AH73" s="895"/>
      <c r="AI73" s="895"/>
      <c r="AJ73" s="895"/>
      <c r="AK73" s="895"/>
      <c r="AL73" s="895"/>
      <c r="AM73" s="895"/>
      <c r="AN73" s="895"/>
      <c r="AO73" s="895"/>
      <c r="AP73" s="895"/>
      <c r="AQ73" s="895"/>
      <c r="AR73" s="895"/>
      <c r="AS73" s="895"/>
      <c r="AT73" s="895"/>
      <c r="AU73" s="895"/>
      <c r="AV73" s="895"/>
      <c r="AW73" s="895"/>
      <c r="AX73" s="895"/>
      <c r="AY73" s="895"/>
      <c r="AZ73" s="895"/>
      <c r="BA73" s="895"/>
      <c r="BB73" s="895"/>
      <c r="BC73" s="895"/>
      <c r="BD73" s="895"/>
      <c r="BE73" s="895"/>
      <c r="BF73" s="895"/>
      <c r="BG73" s="895"/>
      <c r="BH73" s="895"/>
      <c r="BI73" s="895"/>
      <c r="BJ73" s="895"/>
      <c r="BK73" s="895"/>
      <c r="BL73" s="895"/>
      <c r="BM73" s="895"/>
      <c r="BN73" s="895"/>
      <c r="BO73" s="895"/>
      <c r="BP73" s="895"/>
      <c r="BQ73" s="895"/>
      <c r="BR73" s="895"/>
      <c r="BS73" s="895"/>
      <c r="BT73" s="895"/>
      <c r="BU73" s="895"/>
      <c r="BV73" s="895"/>
      <c r="BW73" s="895"/>
      <c r="BX73" s="895"/>
      <c r="BY73" s="895"/>
      <c r="BZ73" s="895"/>
      <c r="CA73" s="895"/>
      <c r="CB73" s="895"/>
      <c r="CC73" s="895"/>
      <c r="CD73" s="895"/>
      <c r="CE73" s="895"/>
      <c r="CF73" s="895"/>
      <c r="CG73" s="895"/>
      <c r="CH73" s="895"/>
      <c r="CI73" s="895"/>
      <c r="CJ73" s="895"/>
      <c r="CK73" s="895"/>
      <c r="CL73" s="895"/>
      <c r="CM73" s="895"/>
      <c r="CN73" s="895"/>
      <c r="CO73" s="895"/>
      <c r="CP73" s="895"/>
      <c r="CQ73" s="895"/>
      <c r="CR73" s="895"/>
      <c r="CS73" s="895"/>
      <c r="CT73" s="895"/>
      <c r="CU73" s="895"/>
      <c r="CV73" s="895"/>
      <c r="CW73" s="895"/>
      <c r="CX73" s="895"/>
      <c r="CY73" s="27"/>
      <c r="CZ73" s="27"/>
      <c r="DA73" s="27"/>
      <c r="DB73" s="27"/>
      <c r="DC73" s="27"/>
      <c r="DD73" s="27"/>
      <c r="DE73" s="27"/>
      <c r="DF73" s="27"/>
      <c r="DG73" s="27"/>
      <c r="DH73" s="27"/>
      <c r="DI73" s="27"/>
      <c r="DJ73" s="27"/>
      <c r="DK73" s="27"/>
      <c r="DL73" s="27"/>
      <c r="DM73" s="27"/>
      <c r="DN73" s="27"/>
      <c r="DO73" s="27"/>
      <c r="DP73" s="27"/>
      <c r="DQ73" s="27"/>
      <c r="DR73" s="27"/>
      <c r="DS73" s="27"/>
    </row>
    <row r="74" spans="1:102" ht="11.25" customHeight="1">
      <c r="A74" s="917" t="s">
        <v>274</v>
      </c>
      <c r="B74" s="550" t="s">
        <v>388</v>
      </c>
      <c r="C74" s="265" t="s">
        <v>401</v>
      </c>
      <c r="D74" s="265">
        <v>333</v>
      </c>
      <c r="E74" s="830">
        <v>165</v>
      </c>
      <c r="F74" s="625">
        <v>26</v>
      </c>
      <c r="G74" s="830">
        <v>68.3</v>
      </c>
      <c r="H74" s="835" t="s">
        <v>472</v>
      </c>
      <c r="I74" s="833">
        <v>780</v>
      </c>
      <c r="J74" s="833">
        <v>12000</v>
      </c>
      <c r="K74" s="630">
        <v>234</v>
      </c>
      <c r="L74" s="751" t="s">
        <v>388</v>
      </c>
      <c r="M74" s="835" t="s">
        <v>389</v>
      </c>
      <c r="N74" s="833">
        <v>3000</v>
      </c>
      <c r="O74" s="833">
        <v>74.98</v>
      </c>
      <c r="P74" s="285">
        <v>6</v>
      </c>
      <c r="Q74" s="249" t="s">
        <v>328</v>
      </c>
      <c r="R74" s="850">
        <v>6</v>
      </c>
      <c r="S74" s="211"/>
      <c r="T74" s="212"/>
      <c r="U74" s="213"/>
      <c r="V74" s="629"/>
      <c r="W74" s="251"/>
      <c r="X74" s="167"/>
      <c r="Y74" s="251"/>
      <c r="Z74" s="251"/>
      <c r="AA74" s="251"/>
      <c r="AB74" s="251"/>
      <c r="AC74" s="220"/>
      <c r="AD74" s="251"/>
      <c r="AE74" s="251"/>
      <c r="AF74" s="251"/>
      <c r="AG74" s="251"/>
      <c r="AH74" s="225"/>
      <c r="AI74" s="251"/>
      <c r="AJ74" s="251"/>
      <c r="AK74" s="251"/>
      <c r="AL74" s="251"/>
      <c r="AM74" s="251"/>
      <c r="AN74" s="251"/>
      <c r="AO74" s="251"/>
      <c r="AP74" s="251"/>
      <c r="AQ74" s="252"/>
      <c r="AR74" s="252"/>
      <c r="AS74" s="252"/>
      <c r="AT74" s="251"/>
      <c r="AU74" s="515"/>
      <c r="AV74" s="515"/>
      <c r="AW74" s="515"/>
      <c r="AX74" s="515"/>
      <c r="AY74" s="515"/>
      <c r="AZ74" s="515"/>
      <c r="BA74" s="515"/>
      <c r="BB74" s="613"/>
      <c r="BC74" s="761"/>
      <c r="BD74" s="899"/>
      <c r="BE74" s="899"/>
      <c r="BF74" s="899"/>
      <c r="BG74" s="899"/>
      <c r="BH74" s="899"/>
      <c r="BI74" s="899"/>
      <c r="BJ74" s="762"/>
      <c r="BK74" s="763"/>
      <c r="BL74" s="763"/>
      <c r="BM74" s="763"/>
      <c r="BN74" s="763"/>
      <c r="BO74" s="762"/>
      <c r="BP74" s="900"/>
      <c r="BQ74" s="762"/>
      <c r="BR74" s="762"/>
      <c r="BS74" s="762"/>
      <c r="BT74" s="765"/>
      <c r="BU74" s="762"/>
      <c r="BV74" s="762"/>
      <c r="BW74" s="762"/>
      <c r="BX74" s="762"/>
      <c r="BY74" s="767"/>
      <c r="BZ74" s="767"/>
      <c r="CA74" s="762"/>
      <c r="CB74" s="901"/>
      <c r="CC74" s="762"/>
      <c r="CD74" s="768"/>
      <c r="CE74" s="762"/>
      <c r="CF74" s="762"/>
      <c r="CG74" s="769"/>
      <c r="CH74" s="615"/>
      <c r="CI74" s="769"/>
      <c r="CJ74" s="769"/>
      <c r="CK74" s="615"/>
      <c r="CL74" s="615"/>
      <c r="CM74" s="615"/>
      <c r="CN74" s="615"/>
      <c r="CO74" s="770"/>
      <c r="CP74" s="615"/>
      <c r="CQ74" s="615"/>
      <c r="CR74" s="770"/>
      <c r="CS74" s="615"/>
      <c r="CT74" s="615"/>
      <c r="CU74" s="615"/>
      <c r="CV74" s="770"/>
      <c r="CW74" s="615"/>
      <c r="CX74" s="903"/>
    </row>
    <row r="75" spans="1:123" ht="5.25" customHeight="1">
      <c r="A75" s="895"/>
      <c r="B75" s="895"/>
      <c r="C75" s="895"/>
      <c r="D75" s="895"/>
      <c r="E75" s="895"/>
      <c r="F75" s="895"/>
      <c r="G75" s="895"/>
      <c r="H75" s="895"/>
      <c r="I75" s="895"/>
      <c r="J75" s="895"/>
      <c r="K75" s="895"/>
      <c r="L75" s="895"/>
      <c r="M75" s="895"/>
      <c r="N75" s="895"/>
      <c r="O75" s="895"/>
      <c r="P75" s="895"/>
      <c r="Q75" s="895"/>
      <c r="R75" s="895"/>
      <c r="S75" s="895"/>
      <c r="T75" s="895"/>
      <c r="U75" s="895"/>
      <c r="V75" s="895"/>
      <c r="W75" s="895"/>
      <c r="X75" s="895"/>
      <c r="Y75" s="895"/>
      <c r="Z75" s="895"/>
      <c r="AA75" s="895"/>
      <c r="AB75" s="895"/>
      <c r="AC75" s="895"/>
      <c r="AD75" s="895"/>
      <c r="AE75" s="895"/>
      <c r="AF75" s="895"/>
      <c r="AG75" s="895"/>
      <c r="AH75" s="895"/>
      <c r="AI75" s="895"/>
      <c r="AJ75" s="895"/>
      <c r="AK75" s="895"/>
      <c r="AL75" s="895"/>
      <c r="AM75" s="895"/>
      <c r="AN75" s="895"/>
      <c r="AO75" s="895"/>
      <c r="AP75" s="895"/>
      <c r="AQ75" s="895"/>
      <c r="AR75" s="895"/>
      <c r="AS75" s="895"/>
      <c r="AT75" s="895"/>
      <c r="AU75" s="895"/>
      <c r="AV75" s="895"/>
      <c r="AW75" s="895"/>
      <c r="AX75" s="895"/>
      <c r="AY75" s="895"/>
      <c r="AZ75" s="895"/>
      <c r="BA75" s="895"/>
      <c r="BB75" s="895"/>
      <c r="BC75" s="895"/>
      <c r="BD75" s="895"/>
      <c r="BE75" s="895"/>
      <c r="BF75" s="895"/>
      <c r="BG75" s="895"/>
      <c r="BH75" s="895"/>
      <c r="BI75" s="895"/>
      <c r="BJ75" s="895"/>
      <c r="BK75" s="895"/>
      <c r="BL75" s="895"/>
      <c r="BM75" s="895"/>
      <c r="BN75" s="895"/>
      <c r="BO75" s="895"/>
      <c r="BP75" s="895"/>
      <c r="BQ75" s="895"/>
      <c r="BR75" s="895"/>
      <c r="BS75" s="895"/>
      <c r="BT75" s="895"/>
      <c r="BU75" s="895"/>
      <c r="BV75" s="895"/>
      <c r="BW75" s="895"/>
      <c r="BX75" s="895"/>
      <c r="BY75" s="895"/>
      <c r="BZ75" s="895"/>
      <c r="CA75" s="895"/>
      <c r="CB75" s="895"/>
      <c r="CC75" s="895"/>
      <c r="CD75" s="895"/>
      <c r="CE75" s="895"/>
      <c r="CF75" s="895"/>
      <c r="CG75" s="895"/>
      <c r="CH75" s="895"/>
      <c r="CI75" s="895"/>
      <c r="CJ75" s="895"/>
      <c r="CK75" s="895"/>
      <c r="CL75" s="895"/>
      <c r="CM75" s="895"/>
      <c r="CN75" s="895"/>
      <c r="CO75" s="895"/>
      <c r="CP75" s="895"/>
      <c r="CQ75" s="895"/>
      <c r="CR75" s="895"/>
      <c r="CS75" s="895"/>
      <c r="CT75" s="895"/>
      <c r="CU75" s="895"/>
      <c r="CV75" s="895"/>
      <c r="CW75" s="895"/>
      <c r="CX75" s="895"/>
      <c r="CY75" s="27"/>
      <c r="CZ75" s="27"/>
      <c r="DA75" s="27"/>
      <c r="DB75" s="27"/>
      <c r="DC75" s="27"/>
      <c r="DD75" s="27"/>
      <c r="DE75" s="27"/>
      <c r="DF75" s="27"/>
      <c r="DG75" s="27"/>
      <c r="DH75" s="27"/>
      <c r="DI75" s="27"/>
      <c r="DJ75" s="27"/>
      <c r="DK75" s="27"/>
      <c r="DL75" s="27"/>
      <c r="DM75" s="27"/>
      <c r="DN75" s="27"/>
      <c r="DO75" s="27"/>
      <c r="DP75" s="27"/>
      <c r="DQ75" s="27"/>
      <c r="DR75" s="27"/>
      <c r="DS75" s="27"/>
    </row>
    <row r="76" spans="1:102" ht="11.25" customHeight="1">
      <c r="A76" s="918" t="s">
        <v>278</v>
      </c>
      <c r="B76" s="550" t="s">
        <v>525</v>
      </c>
      <c r="C76" s="265" t="s">
        <v>401</v>
      </c>
      <c r="D76" s="265">
        <v>333</v>
      </c>
      <c r="E76" s="830">
        <v>153.38</v>
      </c>
      <c r="F76" s="625">
        <v>71</v>
      </c>
      <c r="G76" s="830">
        <v>56.4</v>
      </c>
      <c r="H76" s="835" t="s">
        <v>472</v>
      </c>
      <c r="I76" s="833">
        <v>850</v>
      </c>
      <c r="J76" s="833">
        <v>6000</v>
      </c>
      <c r="K76" s="630">
        <v>150</v>
      </c>
      <c r="L76" s="751" t="s">
        <v>454</v>
      </c>
      <c r="M76" s="835" t="s">
        <v>389</v>
      </c>
      <c r="N76" s="833">
        <v>10500</v>
      </c>
      <c r="O76" s="833">
        <v>262.44</v>
      </c>
      <c r="P76" s="285">
        <v>3</v>
      </c>
      <c r="Q76" s="249" t="s">
        <v>328</v>
      </c>
      <c r="R76" s="850">
        <v>3</v>
      </c>
      <c r="S76" s="251"/>
      <c r="T76" s="349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316"/>
      <c r="AN76" s="316"/>
      <c r="AO76" s="251"/>
      <c r="AP76" s="251"/>
      <c r="AQ76" s="252"/>
      <c r="AR76" s="252"/>
      <c r="AS76" s="252"/>
      <c r="AT76" s="251"/>
      <c r="AU76" s="515"/>
      <c r="AV76" s="515"/>
      <c r="AW76" s="515"/>
      <c r="AX76" s="515"/>
      <c r="AY76" s="515"/>
      <c r="AZ76" s="515"/>
      <c r="BA76" s="515"/>
      <c r="BB76" s="613"/>
      <c r="BC76" s="760"/>
      <c r="BD76" s="762"/>
      <c r="BE76" s="762"/>
      <c r="BF76" s="762"/>
      <c r="BG76" s="762"/>
      <c r="BH76" s="762"/>
      <c r="BI76" s="762"/>
      <c r="BJ76" s="762"/>
      <c r="BK76" s="762"/>
      <c r="BL76" s="762"/>
      <c r="BM76" s="762"/>
      <c r="BN76" s="762"/>
      <c r="BO76" s="762"/>
      <c r="BP76" s="762"/>
      <c r="BQ76" s="762"/>
      <c r="BR76" s="762"/>
      <c r="BS76" s="762"/>
      <c r="BT76" s="762"/>
      <c r="BU76" s="762"/>
      <c r="BV76" s="762"/>
      <c r="BW76" s="762"/>
      <c r="BX76" s="762"/>
      <c r="BY76" s="762"/>
      <c r="BZ76" s="762"/>
      <c r="CA76" s="762"/>
      <c r="CB76" s="762"/>
      <c r="CC76" s="762"/>
      <c r="CD76" s="762"/>
      <c r="CE76" s="762"/>
      <c r="CF76" s="762"/>
      <c r="CG76" s="760"/>
      <c r="CH76" s="615"/>
      <c r="CI76" s="615"/>
      <c r="CJ76" s="615"/>
      <c r="CK76" s="615"/>
      <c r="CL76" s="615"/>
      <c r="CM76" s="615"/>
      <c r="CN76" s="615"/>
      <c r="CO76" s="770"/>
      <c r="CP76" s="615"/>
      <c r="CQ76" s="615"/>
      <c r="CR76" s="770"/>
      <c r="CS76" s="919"/>
      <c r="CT76" s="919"/>
      <c r="CU76" s="919"/>
      <c r="CV76" s="770"/>
      <c r="CW76" s="615"/>
      <c r="CX76" s="903"/>
    </row>
    <row r="77" spans="1:123" ht="5.25" customHeight="1">
      <c r="A77" s="895"/>
      <c r="B77" s="895"/>
      <c r="C77" s="895"/>
      <c r="D77" s="895"/>
      <c r="E77" s="895"/>
      <c r="F77" s="895"/>
      <c r="G77" s="895"/>
      <c r="H77" s="895"/>
      <c r="I77" s="895"/>
      <c r="J77" s="895"/>
      <c r="K77" s="895"/>
      <c r="L77" s="895"/>
      <c r="M77" s="895"/>
      <c r="N77" s="895"/>
      <c r="O77" s="895"/>
      <c r="P77" s="895"/>
      <c r="Q77" s="895"/>
      <c r="R77" s="895"/>
      <c r="S77" s="895"/>
      <c r="T77" s="895"/>
      <c r="U77" s="895"/>
      <c r="V77" s="895"/>
      <c r="W77" s="895"/>
      <c r="X77" s="895"/>
      <c r="Y77" s="895"/>
      <c r="Z77" s="895"/>
      <c r="AA77" s="895"/>
      <c r="AB77" s="895"/>
      <c r="AC77" s="895"/>
      <c r="AD77" s="895"/>
      <c r="AE77" s="895"/>
      <c r="AF77" s="895"/>
      <c r="AG77" s="895"/>
      <c r="AH77" s="895"/>
      <c r="AI77" s="895"/>
      <c r="AJ77" s="895"/>
      <c r="AK77" s="895"/>
      <c r="AL77" s="895"/>
      <c r="AM77" s="895"/>
      <c r="AN77" s="895"/>
      <c r="AO77" s="895"/>
      <c r="AP77" s="895"/>
      <c r="AQ77" s="895"/>
      <c r="AR77" s="895"/>
      <c r="AS77" s="895"/>
      <c r="AT77" s="895"/>
      <c r="AU77" s="895"/>
      <c r="AV77" s="895"/>
      <c r="AW77" s="895"/>
      <c r="AX77" s="895"/>
      <c r="AY77" s="895"/>
      <c r="AZ77" s="895"/>
      <c r="BA77" s="895"/>
      <c r="BB77" s="895"/>
      <c r="BC77" s="895"/>
      <c r="BD77" s="895"/>
      <c r="BE77" s="895"/>
      <c r="BF77" s="895"/>
      <c r="BG77" s="895"/>
      <c r="BH77" s="895"/>
      <c r="BI77" s="895"/>
      <c r="BJ77" s="895"/>
      <c r="BK77" s="895"/>
      <c r="BL77" s="895"/>
      <c r="BM77" s="895"/>
      <c r="BN77" s="895"/>
      <c r="BO77" s="895"/>
      <c r="BP77" s="895"/>
      <c r="BQ77" s="895"/>
      <c r="BR77" s="895"/>
      <c r="BS77" s="895"/>
      <c r="BT77" s="895"/>
      <c r="BU77" s="895"/>
      <c r="BV77" s="895"/>
      <c r="BW77" s="895"/>
      <c r="BX77" s="895"/>
      <c r="BY77" s="895"/>
      <c r="BZ77" s="895"/>
      <c r="CA77" s="895"/>
      <c r="CB77" s="895"/>
      <c r="CC77" s="895"/>
      <c r="CD77" s="895"/>
      <c r="CE77" s="895"/>
      <c r="CF77" s="895"/>
      <c r="CG77" s="895"/>
      <c r="CH77" s="895"/>
      <c r="CI77" s="895"/>
      <c r="CJ77" s="895"/>
      <c r="CK77" s="895"/>
      <c r="CL77" s="895"/>
      <c r="CM77" s="895"/>
      <c r="CN77" s="895"/>
      <c r="CO77" s="895"/>
      <c r="CP77" s="895"/>
      <c r="CQ77" s="895"/>
      <c r="CR77" s="895"/>
      <c r="CS77" s="895"/>
      <c r="CT77" s="895"/>
      <c r="CU77" s="895"/>
      <c r="CV77" s="895"/>
      <c r="CW77" s="895"/>
      <c r="CX77" s="895"/>
      <c r="CY77" s="27"/>
      <c r="CZ77" s="27"/>
      <c r="DA77" s="27"/>
      <c r="DB77" s="27"/>
      <c r="DC77" s="27"/>
      <c r="DD77" s="27"/>
      <c r="DE77" s="27"/>
      <c r="DF77" s="27"/>
      <c r="DG77" s="27"/>
      <c r="DH77" s="27"/>
      <c r="DI77" s="27"/>
      <c r="DJ77" s="27"/>
      <c r="DK77" s="27"/>
      <c r="DL77" s="27"/>
      <c r="DM77" s="27"/>
      <c r="DN77" s="27"/>
      <c r="DO77" s="27"/>
      <c r="DP77" s="27"/>
      <c r="DQ77" s="27"/>
      <c r="DR77" s="27"/>
      <c r="DS77" s="27"/>
    </row>
    <row r="78" spans="1:102" ht="11.25" customHeight="1">
      <c r="A78" s="920" t="s">
        <v>280</v>
      </c>
      <c r="B78" s="550" t="s">
        <v>476</v>
      </c>
      <c r="C78" s="265" t="s">
        <v>401</v>
      </c>
      <c r="D78" s="265">
        <v>333</v>
      </c>
      <c r="E78" s="830">
        <v>97.06</v>
      </c>
      <c r="F78" s="625">
        <v>19</v>
      </c>
      <c r="G78" s="830">
        <v>38.6</v>
      </c>
      <c r="H78" s="835" t="s">
        <v>472</v>
      </c>
      <c r="I78" s="833">
        <v>660</v>
      </c>
      <c r="J78" s="833">
        <v>10000</v>
      </c>
      <c r="K78" s="630">
        <v>236</v>
      </c>
      <c r="L78" s="751" t="s">
        <v>454</v>
      </c>
      <c r="M78" s="835" t="s">
        <v>389</v>
      </c>
      <c r="N78" s="833">
        <v>3700</v>
      </c>
      <c r="O78" s="833">
        <v>92.49</v>
      </c>
      <c r="P78" s="285">
        <v>9</v>
      </c>
      <c r="Q78" s="249" t="s">
        <v>328</v>
      </c>
      <c r="R78" s="850">
        <v>8</v>
      </c>
      <c r="S78" s="211"/>
      <c r="T78" s="212"/>
      <c r="U78" s="213"/>
      <c r="V78" s="629"/>
      <c r="W78" s="251"/>
      <c r="X78" s="167"/>
      <c r="Y78" s="251"/>
      <c r="Z78" s="251"/>
      <c r="AA78" s="251"/>
      <c r="AB78" s="251"/>
      <c r="AC78" s="251"/>
      <c r="AD78" s="251"/>
      <c r="AE78" s="222"/>
      <c r="AF78" s="629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184"/>
      <c r="AR78" s="251"/>
      <c r="AS78" s="251"/>
      <c r="AT78" s="251"/>
      <c r="AU78" s="515"/>
      <c r="AV78" s="515"/>
      <c r="AW78" s="515"/>
      <c r="AX78" s="515"/>
      <c r="AY78" s="515"/>
      <c r="AZ78" s="515"/>
      <c r="BA78" s="515"/>
      <c r="BB78" s="884"/>
      <c r="BC78" s="761"/>
      <c r="BD78" s="761"/>
      <c r="BE78" s="761"/>
      <c r="BF78" s="761"/>
      <c r="BG78" s="761"/>
      <c r="BH78" s="761"/>
      <c r="BI78" s="761"/>
      <c r="BJ78" s="762"/>
      <c r="BK78" s="885"/>
      <c r="BL78" s="885"/>
      <c r="BM78" s="885"/>
      <c r="BN78" s="885"/>
      <c r="BO78" s="762"/>
      <c r="BP78" s="900"/>
      <c r="BQ78" s="762"/>
      <c r="BR78" s="762"/>
      <c r="BS78" s="762"/>
      <c r="BT78" s="765"/>
      <c r="BU78" s="762"/>
      <c r="BV78" s="762"/>
      <c r="BW78" s="762"/>
      <c r="BX78" s="762"/>
      <c r="BY78" s="767"/>
      <c r="BZ78" s="767"/>
      <c r="CA78" s="762"/>
      <c r="CB78" s="901"/>
      <c r="CC78" s="762"/>
      <c r="CD78" s="768"/>
      <c r="CE78" s="762"/>
      <c r="CF78" s="762"/>
      <c r="CG78" s="891"/>
      <c r="CH78" s="615"/>
      <c r="CI78" s="891"/>
      <c r="CJ78" s="891"/>
      <c r="CK78" s="615"/>
      <c r="CL78" s="615"/>
      <c r="CM78" s="615"/>
      <c r="CN78" s="615"/>
      <c r="CO78" s="770"/>
      <c r="CP78" s="615"/>
      <c r="CQ78" s="615"/>
      <c r="CR78" s="770"/>
      <c r="CS78" s="615"/>
      <c r="CT78" s="615"/>
      <c r="CU78" s="615"/>
      <c r="CV78" s="770"/>
      <c r="CW78" s="615"/>
      <c r="CX78" s="903"/>
    </row>
    <row r="79" spans="1:102" ht="11.25" customHeight="1">
      <c r="A79" s="920"/>
      <c r="B79" s="550"/>
      <c r="C79" s="265"/>
      <c r="D79" s="265"/>
      <c r="E79" s="830"/>
      <c r="F79" s="625"/>
      <c r="G79" s="830"/>
      <c r="H79" s="835"/>
      <c r="I79" s="833"/>
      <c r="J79" s="833"/>
      <c r="K79" s="630"/>
      <c r="L79" s="751"/>
      <c r="M79" s="835"/>
      <c r="N79" s="833"/>
      <c r="O79" s="833"/>
      <c r="P79" s="285"/>
      <c r="Q79" s="249" t="s">
        <v>259</v>
      </c>
      <c r="R79" s="850">
        <v>1</v>
      </c>
      <c r="S79" s="211"/>
      <c r="T79" s="212"/>
      <c r="U79" s="629"/>
      <c r="V79" s="629"/>
      <c r="W79" s="251"/>
      <c r="X79" s="167"/>
      <c r="Y79" s="251"/>
      <c r="Z79" s="251"/>
      <c r="AA79" s="251"/>
      <c r="AB79" s="251"/>
      <c r="AC79" s="220"/>
      <c r="AD79" s="251"/>
      <c r="AE79" s="251"/>
      <c r="AF79" s="251"/>
      <c r="AG79" s="251"/>
      <c r="AH79" s="251"/>
      <c r="AI79" s="251"/>
      <c r="AJ79" s="251"/>
      <c r="AK79" s="251"/>
      <c r="AL79" s="228"/>
      <c r="AM79" s="251"/>
      <c r="AN79" s="251"/>
      <c r="AO79" s="251"/>
      <c r="AP79" s="251"/>
      <c r="AQ79" s="184"/>
      <c r="AR79" s="252"/>
      <c r="AS79" s="252"/>
      <c r="AT79" s="251"/>
      <c r="AU79" s="515"/>
      <c r="AV79" s="515"/>
      <c r="AW79" s="515"/>
      <c r="AX79" s="515"/>
      <c r="AY79" s="515"/>
      <c r="AZ79" s="515"/>
      <c r="BA79" s="515"/>
      <c r="BB79" s="884"/>
      <c r="BC79" s="761"/>
      <c r="BD79" s="761"/>
      <c r="BE79" s="761"/>
      <c r="BF79" s="761"/>
      <c r="BG79" s="761"/>
      <c r="BH79" s="761"/>
      <c r="BI79" s="761"/>
      <c r="BJ79" s="762"/>
      <c r="BK79" s="885"/>
      <c r="BL79" s="885"/>
      <c r="BM79" s="885"/>
      <c r="BN79" s="885"/>
      <c r="BO79" s="762"/>
      <c r="BP79" s="900"/>
      <c r="BQ79" s="762"/>
      <c r="BR79" s="762"/>
      <c r="BS79" s="762"/>
      <c r="BT79" s="765"/>
      <c r="BU79" s="762"/>
      <c r="BV79" s="762"/>
      <c r="BW79" s="762"/>
      <c r="BX79" s="762"/>
      <c r="BY79" s="767"/>
      <c r="BZ79" s="767"/>
      <c r="CA79" s="762"/>
      <c r="CB79" s="901"/>
      <c r="CC79" s="762"/>
      <c r="CD79" s="768"/>
      <c r="CE79" s="762"/>
      <c r="CF79" s="762"/>
      <c r="CG79" s="891"/>
      <c r="CH79" s="615"/>
      <c r="CI79" s="891"/>
      <c r="CJ79" s="891"/>
      <c r="CK79" s="615"/>
      <c r="CL79" s="615"/>
      <c r="CM79" s="615"/>
      <c r="CN79" s="615"/>
      <c r="CO79" s="770"/>
      <c r="CP79" s="615"/>
      <c r="CQ79" s="615"/>
      <c r="CR79" s="770"/>
      <c r="CS79" s="615"/>
      <c r="CT79" s="615"/>
      <c r="CU79" s="615"/>
      <c r="CV79" s="770"/>
      <c r="CW79" s="615"/>
      <c r="CX79" s="903"/>
    </row>
    <row r="80" spans="1:123" ht="5.25" customHeight="1">
      <c r="A80" s="920"/>
      <c r="B80" s="903"/>
      <c r="C80" s="903"/>
      <c r="D80" s="903"/>
      <c r="E80" s="903"/>
      <c r="F80" s="903"/>
      <c r="G80" s="903"/>
      <c r="H80" s="903"/>
      <c r="I80" s="903"/>
      <c r="J80" s="903"/>
      <c r="K80" s="903"/>
      <c r="L80" s="903"/>
      <c r="M80" s="903"/>
      <c r="N80" s="903"/>
      <c r="O80" s="903"/>
      <c r="P80" s="903"/>
      <c r="Q80" s="903"/>
      <c r="R80" s="903"/>
      <c r="S80" s="903"/>
      <c r="T80" s="903"/>
      <c r="U80" s="903"/>
      <c r="V80" s="903"/>
      <c r="W80" s="903"/>
      <c r="X80" s="903"/>
      <c r="Y80" s="903"/>
      <c r="Z80" s="903"/>
      <c r="AA80" s="903"/>
      <c r="AB80" s="903"/>
      <c r="AC80" s="903"/>
      <c r="AD80" s="903"/>
      <c r="AE80" s="903"/>
      <c r="AF80" s="903"/>
      <c r="AG80" s="903"/>
      <c r="AH80" s="903"/>
      <c r="AI80" s="903"/>
      <c r="AJ80" s="903"/>
      <c r="AK80" s="903"/>
      <c r="AL80" s="903"/>
      <c r="AM80" s="903"/>
      <c r="AN80" s="903"/>
      <c r="AO80" s="903"/>
      <c r="AP80" s="903"/>
      <c r="AQ80" s="903"/>
      <c r="AR80" s="903"/>
      <c r="AS80" s="903"/>
      <c r="AT80" s="903"/>
      <c r="AU80" s="903"/>
      <c r="AV80" s="903"/>
      <c r="AW80" s="903"/>
      <c r="AX80" s="903"/>
      <c r="AY80" s="903"/>
      <c r="AZ80" s="903"/>
      <c r="BA80" s="903"/>
      <c r="BB80" s="903"/>
      <c r="BC80" s="903"/>
      <c r="BD80" s="903"/>
      <c r="BE80" s="903"/>
      <c r="BF80" s="903"/>
      <c r="BG80" s="903"/>
      <c r="BH80" s="903"/>
      <c r="BI80" s="903"/>
      <c r="BJ80" s="903"/>
      <c r="BK80" s="903"/>
      <c r="BL80" s="903"/>
      <c r="BM80" s="903"/>
      <c r="BN80" s="903"/>
      <c r="BO80" s="903"/>
      <c r="BP80" s="903"/>
      <c r="BQ80" s="903"/>
      <c r="BR80" s="903"/>
      <c r="BS80" s="903"/>
      <c r="BT80" s="903"/>
      <c r="BU80" s="903"/>
      <c r="BV80" s="903"/>
      <c r="BW80" s="903"/>
      <c r="BX80" s="903"/>
      <c r="BY80" s="903"/>
      <c r="BZ80" s="903"/>
      <c r="CA80" s="903"/>
      <c r="CB80" s="903"/>
      <c r="CC80" s="903"/>
      <c r="CD80" s="903"/>
      <c r="CE80" s="903"/>
      <c r="CF80" s="903"/>
      <c r="CG80" s="903"/>
      <c r="CH80" s="903"/>
      <c r="CI80" s="903"/>
      <c r="CJ80" s="903"/>
      <c r="CK80" s="903"/>
      <c r="CL80" s="903"/>
      <c r="CM80" s="903"/>
      <c r="CN80" s="903"/>
      <c r="CO80" s="903"/>
      <c r="CP80" s="903"/>
      <c r="CQ80" s="903"/>
      <c r="CR80" s="903"/>
      <c r="CS80" s="903"/>
      <c r="CT80" s="903"/>
      <c r="CU80" s="903"/>
      <c r="CV80" s="903"/>
      <c r="CW80" s="903"/>
      <c r="CX80" s="903"/>
      <c r="CY80" s="27"/>
      <c r="CZ80" s="27"/>
      <c r="DA80" s="27"/>
      <c r="DB80" s="27"/>
      <c r="DC80" s="27"/>
      <c r="DD80" s="27"/>
      <c r="DE80" s="27"/>
      <c r="DF80" s="27"/>
      <c r="DG80" s="27"/>
      <c r="DH80" s="27"/>
      <c r="DI80" s="27"/>
      <c r="DJ80" s="27"/>
      <c r="DK80" s="27"/>
      <c r="DL80" s="27"/>
      <c r="DM80" s="27"/>
      <c r="DN80" s="27"/>
      <c r="DO80" s="27"/>
      <c r="DP80" s="27"/>
      <c r="DQ80" s="27"/>
      <c r="DR80" s="27"/>
      <c r="DS80" s="27"/>
    </row>
    <row r="81" spans="1:102" ht="11.25" customHeight="1">
      <c r="A81" s="920"/>
      <c r="B81" s="550" t="s">
        <v>478</v>
      </c>
      <c r="C81" s="265" t="s">
        <v>401</v>
      </c>
      <c r="D81" s="265">
        <v>333</v>
      </c>
      <c r="E81" s="830">
        <v>145.35</v>
      </c>
      <c r="F81" s="625">
        <v>34</v>
      </c>
      <c r="G81" s="830">
        <v>62.9</v>
      </c>
      <c r="H81" s="835" t="s">
        <v>472</v>
      </c>
      <c r="I81" s="833">
        <v>825</v>
      </c>
      <c r="J81" s="833">
        <v>9500</v>
      </c>
      <c r="K81" s="630">
        <v>212</v>
      </c>
      <c r="L81" s="751" t="s">
        <v>388</v>
      </c>
      <c r="M81" s="835" t="s">
        <v>389</v>
      </c>
      <c r="N81" s="833">
        <v>5600</v>
      </c>
      <c r="O81" s="833">
        <v>139.97</v>
      </c>
      <c r="P81" s="285">
        <v>9</v>
      </c>
      <c r="Q81" s="249" t="s">
        <v>328</v>
      </c>
      <c r="R81" s="850">
        <v>8</v>
      </c>
      <c r="S81" s="211"/>
      <c r="T81" s="212"/>
      <c r="U81" s="213"/>
      <c r="V81" s="251"/>
      <c r="W81" s="251"/>
      <c r="X81" s="167"/>
      <c r="Y81" s="251"/>
      <c r="Z81" s="251"/>
      <c r="AA81" s="251"/>
      <c r="AB81" s="251"/>
      <c r="AC81" s="251"/>
      <c r="AD81" s="251"/>
      <c r="AE81" s="222"/>
      <c r="AF81" s="629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 s="184"/>
      <c r="AR81" s="251"/>
      <c r="AS81" s="251"/>
      <c r="AT81" s="251"/>
      <c r="AU81" s="515"/>
      <c r="AV81" s="515"/>
      <c r="AW81" s="515"/>
      <c r="AX81" s="515"/>
      <c r="AY81" s="515"/>
      <c r="AZ81" s="515"/>
      <c r="BA81" s="515"/>
      <c r="BB81" s="884"/>
      <c r="BC81" s="761"/>
      <c r="BD81" s="761"/>
      <c r="BE81" s="761"/>
      <c r="BF81" s="761"/>
      <c r="BG81" s="761"/>
      <c r="BH81" s="761"/>
      <c r="BI81" s="761"/>
      <c r="BJ81" s="762"/>
      <c r="BK81" s="885"/>
      <c r="BL81" s="885"/>
      <c r="BM81" s="885"/>
      <c r="BN81" s="885"/>
      <c r="BO81" s="762"/>
      <c r="BP81" s="900"/>
      <c r="BQ81" s="762"/>
      <c r="BR81" s="762"/>
      <c r="BS81" s="762"/>
      <c r="BT81" s="765"/>
      <c r="BU81" s="762"/>
      <c r="BV81" s="762"/>
      <c r="BW81" s="762"/>
      <c r="BX81" s="762"/>
      <c r="BY81" s="767"/>
      <c r="BZ81" s="767"/>
      <c r="CA81" s="762"/>
      <c r="CB81" s="901"/>
      <c r="CC81" s="762"/>
      <c r="CD81" s="768"/>
      <c r="CE81" s="762"/>
      <c r="CF81" s="762"/>
      <c r="CG81" s="891"/>
      <c r="CH81" s="615"/>
      <c r="CI81" s="891"/>
      <c r="CJ81" s="891"/>
      <c r="CK81" s="615"/>
      <c r="CL81" s="615"/>
      <c r="CM81" s="615"/>
      <c r="CN81" s="615"/>
      <c r="CO81" s="770"/>
      <c r="CP81" s="615"/>
      <c r="CQ81" s="615"/>
      <c r="CR81" s="770"/>
      <c r="CS81" s="615"/>
      <c r="CT81" s="615"/>
      <c r="CU81" s="615"/>
      <c r="CV81" s="770"/>
      <c r="CW81" s="615"/>
      <c r="CX81" s="903"/>
    </row>
    <row r="82" spans="1:102" ht="11.25" customHeight="1">
      <c r="A82" s="920"/>
      <c r="B82" s="550"/>
      <c r="C82" s="265"/>
      <c r="D82" s="265"/>
      <c r="E82" s="830"/>
      <c r="F82" s="625"/>
      <c r="G82" s="830"/>
      <c r="H82" s="835"/>
      <c r="I82" s="833"/>
      <c r="J82" s="833"/>
      <c r="K82" s="630"/>
      <c r="L82" s="751"/>
      <c r="M82" s="835"/>
      <c r="N82" s="833"/>
      <c r="O82" s="833"/>
      <c r="P82" s="285"/>
      <c r="Q82" s="249" t="s">
        <v>259</v>
      </c>
      <c r="R82" s="850">
        <v>1</v>
      </c>
      <c r="S82" s="211"/>
      <c r="T82" s="212"/>
      <c r="U82" s="629"/>
      <c r="V82" s="629"/>
      <c r="W82" s="251"/>
      <c r="X82" s="167"/>
      <c r="Y82" s="251"/>
      <c r="Z82" s="251"/>
      <c r="AA82" s="251"/>
      <c r="AB82" s="251"/>
      <c r="AC82" s="220"/>
      <c r="AD82" s="251"/>
      <c r="AE82" s="251"/>
      <c r="AF82" s="251"/>
      <c r="AG82" s="251"/>
      <c r="AH82" s="251"/>
      <c r="AI82" s="251"/>
      <c r="AJ82" s="251"/>
      <c r="AK82" s="251"/>
      <c r="AL82" s="228"/>
      <c r="AM82" s="251"/>
      <c r="AN82" s="251"/>
      <c r="AO82" s="251"/>
      <c r="AP82" s="251"/>
      <c r="AQ82" s="184"/>
      <c r="AR82" s="252"/>
      <c r="AS82" s="252"/>
      <c r="AT82" s="251"/>
      <c r="AU82" s="515"/>
      <c r="AV82" s="515"/>
      <c r="AW82" s="515"/>
      <c r="AX82" s="515"/>
      <c r="AY82" s="515"/>
      <c r="AZ82" s="515"/>
      <c r="BA82" s="515"/>
      <c r="BB82" s="884"/>
      <c r="BC82" s="761"/>
      <c r="BD82" s="761"/>
      <c r="BE82" s="761"/>
      <c r="BF82" s="761"/>
      <c r="BG82" s="761"/>
      <c r="BH82" s="761"/>
      <c r="BI82" s="761"/>
      <c r="BJ82" s="762"/>
      <c r="BK82" s="885"/>
      <c r="BL82" s="885"/>
      <c r="BM82" s="885"/>
      <c r="BN82" s="885"/>
      <c r="BO82" s="762"/>
      <c r="BP82" s="900"/>
      <c r="BQ82" s="762"/>
      <c r="BR82" s="762"/>
      <c r="BS82" s="762"/>
      <c r="BT82" s="765"/>
      <c r="BU82" s="762"/>
      <c r="BV82" s="762"/>
      <c r="BW82" s="762"/>
      <c r="BX82" s="762"/>
      <c r="BY82" s="767"/>
      <c r="BZ82" s="767"/>
      <c r="CA82" s="762"/>
      <c r="CB82" s="901"/>
      <c r="CC82" s="762"/>
      <c r="CD82" s="768"/>
      <c r="CE82" s="762"/>
      <c r="CF82" s="762"/>
      <c r="CG82" s="891"/>
      <c r="CH82" s="615"/>
      <c r="CI82" s="891"/>
      <c r="CJ82" s="891"/>
      <c r="CK82" s="615"/>
      <c r="CL82" s="615"/>
      <c r="CM82" s="615"/>
      <c r="CN82" s="615"/>
      <c r="CO82" s="770"/>
      <c r="CP82" s="615"/>
      <c r="CQ82" s="615"/>
      <c r="CR82" s="770"/>
      <c r="CS82" s="615"/>
      <c r="CT82" s="615"/>
      <c r="CU82" s="615"/>
      <c r="CV82" s="770"/>
      <c r="CW82" s="615"/>
      <c r="CX82" s="903"/>
    </row>
    <row r="83" spans="1:123" ht="5.25" customHeight="1">
      <c r="A83" s="920"/>
      <c r="B83" s="903"/>
      <c r="C83" s="903"/>
      <c r="D83" s="903"/>
      <c r="E83" s="903"/>
      <c r="F83" s="903"/>
      <c r="G83" s="903"/>
      <c r="H83" s="903"/>
      <c r="I83" s="903"/>
      <c r="J83" s="903"/>
      <c r="K83" s="903"/>
      <c r="L83" s="903"/>
      <c r="M83" s="903"/>
      <c r="N83" s="903"/>
      <c r="O83" s="903"/>
      <c r="P83" s="903"/>
      <c r="Q83" s="903"/>
      <c r="R83" s="903"/>
      <c r="S83" s="903"/>
      <c r="T83" s="903"/>
      <c r="U83" s="903"/>
      <c r="V83" s="903"/>
      <c r="W83" s="903"/>
      <c r="X83" s="903"/>
      <c r="Y83" s="903"/>
      <c r="Z83" s="903"/>
      <c r="AA83" s="903"/>
      <c r="AB83" s="903"/>
      <c r="AC83" s="903"/>
      <c r="AD83" s="903"/>
      <c r="AE83" s="903"/>
      <c r="AF83" s="903"/>
      <c r="AG83" s="903"/>
      <c r="AH83" s="903"/>
      <c r="AI83" s="903"/>
      <c r="AJ83" s="903"/>
      <c r="AK83" s="903"/>
      <c r="AL83" s="903"/>
      <c r="AM83" s="903"/>
      <c r="AN83" s="903"/>
      <c r="AO83" s="903"/>
      <c r="AP83" s="903"/>
      <c r="AQ83" s="903"/>
      <c r="AR83" s="903"/>
      <c r="AS83" s="903"/>
      <c r="AT83" s="903"/>
      <c r="AU83" s="903"/>
      <c r="AV83" s="903"/>
      <c r="AW83" s="903"/>
      <c r="AX83" s="903"/>
      <c r="AY83" s="903"/>
      <c r="AZ83" s="903"/>
      <c r="BA83" s="903"/>
      <c r="BB83" s="903"/>
      <c r="BC83" s="903"/>
      <c r="BD83" s="903"/>
      <c r="BE83" s="903"/>
      <c r="BF83" s="903"/>
      <c r="BG83" s="903"/>
      <c r="BH83" s="903"/>
      <c r="BI83" s="903"/>
      <c r="BJ83" s="903"/>
      <c r="BK83" s="903"/>
      <c r="BL83" s="903"/>
      <c r="BM83" s="903"/>
      <c r="BN83" s="903"/>
      <c r="BO83" s="903"/>
      <c r="BP83" s="903"/>
      <c r="BQ83" s="903"/>
      <c r="BR83" s="903"/>
      <c r="BS83" s="903"/>
      <c r="BT83" s="903"/>
      <c r="BU83" s="903"/>
      <c r="BV83" s="903"/>
      <c r="BW83" s="903"/>
      <c r="BX83" s="903"/>
      <c r="BY83" s="903"/>
      <c r="BZ83" s="903"/>
      <c r="CA83" s="903"/>
      <c r="CB83" s="903"/>
      <c r="CC83" s="903"/>
      <c r="CD83" s="903"/>
      <c r="CE83" s="903"/>
      <c r="CF83" s="903"/>
      <c r="CG83" s="903"/>
      <c r="CH83" s="903"/>
      <c r="CI83" s="903"/>
      <c r="CJ83" s="903"/>
      <c r="CK83" s="903"/>
      <c r="CL83" s="903"/>
      <c r="CM83" s="903"/>
      <c r="CN83" s="903"/>
      <c r="CO83" s="903"/>
      <c r="CP83" s="903"/>
      <c r="CQ83" s="903"/>
      <c r="CR83" s="903"/>
      <c r="CS83" s="903"/>
      <c r="CT83" s="903"/>
      <c r="CU83" s="903"/>
      <c r="CV83" s="903"/>
      <c r="CW83" s="903"/>
      <c r="CX83" s="903"/>
      <c r="CY83" s="27"/>
      <c r="CZ83" s="27"/>
      <c r="DA83" s="27"/>
      <c r="DB83" s="27"/>
      <c r="DC83" s="27"/>
      <c r="DD83" s="27"/>
      <c r="DE83" s="27"/>
      <c r="DF83" s="27"/>
      <c r="DG83" s="27"/>
      <c r="DH83" s="27"/>
      <c r="DI83" s="27"/>
      <c r="DJ83" s="27"/>
      <c r="DK83" s="27"/>
      <c r="DL83" s="27"/>
      <c r="DM83" s="27"/>
      <c r="DN83" s="27"/>
      <c r="DO83" s="27"/>
      <c r="DP83" s="27"/>
      <c r="DQ83" s="27"/>
      <c r="DR83" s="27"/>
      <c r="DS83" s="27"/>
    </row>
    <row r="84" spans="1:102" ht="11.25" customHeight="1">
      <c r="A84" s="920"/>
      <c r="B84" s="550" t="s">
        <v>516</v>
      </c>
      <c r="C84" s="265" t="s">
        <v>401</v>
      </c>
      <c r="D84" s="265">
        <v>333</v>
      </c>
      <c r="E84" s="830">
        <v>130.45</v>
      </c>
      <c r="F84" s="625">
        <v>33</v>
      </c>
      <c r="G84" s="830">
        <v>44.3</v>
      </c>
      <c r="H84" s="835" t="s">
        <v>487</v>
      </c>
      <c r="I84" s="833">
        <v>570</v>
      </c>
      <c r="J84" s="833">
        <v>9000</v>
      </c>
      <c r="K84" s="630">
        <v>374</v>
      </c>
      <c r="L84" s="751" t="s">
        <v>388</v>
      </c>
      <c r="M84" s="835" t="s">
        <v>389</v>
      </c>
      <c r="N84" s="833">
        <v>4100</v>
      </c>
      <c r="O84" s="833">
        <v>102.48</v>
      </c>
      <c r="P84" s="285">
        <v>8</v>
      </c>
      <c r="Q84" s="249" t="s">
        <v>328</v>
      </c>
      <c r="R84" s="850">
        <v>8</v>
      </c>
      <c r="S84" s="211"/>
      <c r="T84" s="212"/>
      <c r="U84" s="213"/>
      <c r="V84" s="251"/>
      <c r="W84" s="251"/>
      <c r="X84" s="251"/>
      <c r="Y84" s="251"/>
      <c r="Z84" s="251"/>
      <c r="AA84" s="251"/>
      <c r="AB84" s="251"/>
      <c r="AC84" s="251"/>
      <c r="AD84" s="251"/>
      <c r="AE84" s="222"/>
      <c r="AF84" s="629"/>
      <c r="AG84" s="251"/>
      <c r="AH84" s="225"/>
      <c r="AI84" s="251"/>
      <c r="AJ84" s="251"/>
      <c r="AK84" s="251"/>
      <c r="AL84" s="251"/>
      <c r="AM84" s="251"/>
      <c r="AN84" s="251"/>
      <c r="AO84" s="251"/>
      <c r="AP84" s="251"/>
      <c r="AQ84" s="184"/>
      <c r="AR84" s="251"/>
      <c r="AS84" s="251"/>
      <c r="AT84" s="251"/>
      <c r="AU84" s="515"/>
      <c r="AV84" s="515"/>
      <c r="AW84" s="515"/>
      <c r="AX84" s="515"/>
      <c r="AY84" s="515"/>
      <c r="AZ84" s="515"/>
      <c r="BA84" s="515"/>
      <c r="BB84" s="613"/>
      <c r="BC84" s="761"/>
      <c r="BD84" s="899"/>
      <c r="BE84" s="899"/>
      <c r="BF84" s="899"/>
      <c r="BG84" s="899"/>
      <c r="BH84" s="899"/>
      <c r="BI84" s="899"/>
      <c r="BJ84" s="762"/>
      <c r="BK84" s="763"/>
      <c r="BL84" s="763"/>
      <c r="BM84" s="763"/>
      <c r="BN84" s="763"/>
      <c r="BO84" s="762"/>
      <c r="BP84" s="900"/>
      <c r="BQ84" s="762"/>
      <c r="BR84" s="762"/>
      <c r="BS84" s="762"/>
      <c r="BT84" s="765"/>
      <c r="BU84" s="762"/>
      <c r="BV84" s="762"/>
      <c r="BW84" s="762"/>
      <c r="BX84" s="762"/>
      <c r="BY84" s="767"/>
      <c r="BZ84" s="767"/>
      <c r="CA84" s="762"/>
      <c r="CB84" s="901"/>
      <c r="CC84" s="762"/>
      <c r="CD84" s="768"/>
      <c r="CE84" s="762"/>
      <c r="CF84" s="762"/>
      <c r="CG84" s="769"/>
      <c r="CH84" s="615"/>
      <c r="CI84" s="769"/>
      <c r="CJ84" s="769"/>
      <c r="CK84" s="615"/>
      <c r="CL84" s="615"/>
      <c r="CM84" s="615"/>
      <c r="CN84" s="615"/>
      <c r="CO84" s="770"/>
      <c r="CP84" s="615"/>
      <c r="CQ84" s="615"/>
      <c r="CR84" s="770"/>
      <c r="CS84" s="615"/>
      <c r="CT84" s="615"/>
      <c r="CU84" s="615"/>
      <c r="CV84" s="770"/>
      <c r="CW84" s="615"/>
      <c r="CX84" s="903"/>
    </row>
    <row r="85" spans="1:123" ht="5.25" customHeight="1">
      <c r="A85" s="920"/>
      <c r="B85" s="903"/>
      <c r="C85" s="903"/>
      <c r="D85" s="903"/>
      <c r="E85" s="903"/>
      <c r="F85" s="903"/>
      <c r="G85" s="903"/>
      <c r="H85" s="903"/>
      <c r="I85" s="903"/>
      <c r="J85" s="903"/>
      <c r="K85" s="903"/>
      <c r="L85" s="903"/>
      <c r="M85" s="903"/>
      <c r="N85" s="903"/>
      <c r="O85" s="903"/>
      <c r="P85" s="903"/>
      <c r="Q85" s="903"/>
      <c r="R85" s="903"/>
      <c r="S85" s="903"/>
      <c r="T85" s="903"/>
      <c r="U85" s="903"/>
      <c r="V85" s="903"/>
      <c r="W85" s="903"/>
      <c r="X85" s="903"/>
      <c r="Y85" s="903"/>
      <c r="Z85" s="903"/>
      <c r="AA85" s="903"/>
      <c r="AB85" s="903"/>
      <c r="AC85" s="903"/>
      <c r="AD85" s="903"/>
      <c r="AE85" s="903"/>
      <c r="AF85" s="903"/>
      <c r="AG85" s="903"/>
      <c r="AH85" s="903"/>
      <c r="AI85" s="903"/>
      <c r="AJ85" s="903"/>
      <c r="AK85" s="903"/>
      <c r="AL85" s="903"/>
      <c r="AM85" s="903"/>
      <c r="AN85" s="903"/>
      <c r="AO85" s="903"/>
      <c r="AP85" s="903"/>
      <c r="AQ85" s="903"/>
      <c r="AR85" s="903"/>
      <c r="AS85" s="903"/>
      <c r="AT85" s="903"/>
      <c r="AU85" s="903"/>
      <c r="AV85" s="903"/>
      <c r="AW85" s="903"/>
      <c r="AX85" s="903"/>
      <c r="AY85" s="903"/>
      <c r="AZ85" s="903"/>
      <c r="BA85" s="903"/>
      <c r="BB85" s="903"/>
      <c r="BC85" s="903"/>
      <c r="BD85" s="903"/>
      <c r="BE85" s="903"/>
      <c r="BF85" s="903"/>
      <c r="BG85" s="903"/>
      <c r="BH85" s="903"/>
      <c r="BI85" s="903"/>
      <c r="BJ85" s="903"/>
      <c r="BK85" s="903"/>
      <c r="BL85" s="903"/>
      <c r="BM85" s="903"/>
      <c r="BN85" s="903"/>
      <c r="BO85" s="903"/>
      <c r="BP85" s="903"/>
      <c r="BQ85" s="903"/>
      <c r="BR85" s="903"/>
      <c r="BS85" s="903"/>
      <c r="BT85" s="903"/>
      <c r="BU85" s="903"/>
      <c r="BV85" s="903"/>
      <c r="BW85" s="903"/>
      <c r="BX85" s="903"/>
      <c r="BY85" s="903"/>
      <c r="BZ85" s="903"/>
      <c r="CA85" s="903"/>
      <c r="CB85" s="903"/>
      <c r="CC85" s="903"/>
      <c r="CD85" s="903"/>
      <c r="CE85" s="903"/>
      <c r="CF85" s="903"/>
      <c r="CG85" s="903"/>
      <c r="CH85" s="903"/>
      <c r="CI85" s="903"/>
      <c r="CJ85" s="903"/>
      <c r="CK85" s="903"/>
      <c r="CL85" s="903"/>
      <c r="CM85" s="903"/>
      <c r="CN85" s="903"/>
      <c r="CO85" s="903"/>
      <c r="CP85" s="903"/>
      <c r="CQ85" s="903"/>
      <c r="CR85" s="903"/>
      <c r="CS85" s="903"/>
      <c r="CT85" s="903"/>
      <c r="CU85" s="903"/>
      <c r="CV85" s="903"/>
      <c r="CW85" s="903"/>
      <c r="CX85" s="903"/>
      <c r="CY85" s="27"/>
      <c r="CZ85" s="27"/>
      <c r="DA85" s="27"/>
      <c r="DB85" s="27"/>
      <c r="DC85" s="27"/>
      <c r="DD85" s="27"/>
      <c r="DE85" s="27"/>
      <c r="DF85" s="27"/>
      <c r="DG85" s="27"/>
      <c r="DH85" s="27"/>
      <c r="DI85" s="27"/>
      <c r="DJ85" s="27"/>
      <c r="DK85" s="27"/>
      <c r="DL85" s="27"/>
      <c r="DM85" s="27"/>
      <c r="DN85" s="27"/>
      <c r="DO85" s="27"/>
      <c r="DP85" s="27"/>
      <c r="DQ85" s="27"/>
      <c r="DR85" s="27"/>
      <c r="DS85" s="27"/>
    </row>
    <row r="86" spans="1:102" ht="11.25" customHeight="1">
      <c r="A86" s="920"/>
      <c r="B86" s="550" t="s">
        <v>518</v>
      </c>
      <c r="C86" s="265" t="s">
        <v>401</v>
      </c>
      <c r="D86" s="265">
        <v>333</v>
      </c>
      <c r="E86" s="830">
        <v>137.26</v>
      </c>
      <c r="F86" s="625">
        <v>33</v>
      </c>
      <c r="G86" s="830">
        <v>56.2</v>
      </c>
      <c r="H86" s="835" t="s">
        <v>472</v>
      </c>
      <c r="I86" s="833">
        <v>825</v>
      </c>
      <c r="J86" s="833">
        <v>9500</v>
      </c>
      <c r="K86" s="630">
        <v>72</v>
      </c>
      <c r="L86" s="751" t="s">
        <v>454</v>
      </c>
      <c r="M86" s="835" t="s">
        <v>389</v>
      </c>
      <c r="N86" s="833">
        <v>7440</v>
      </c>
      <c r="O86" s="833">
        <v>185.95</v>
      </c>
      <c r="P86" s="285">
        <v>8</v>
      </c>
      <c r="Q86" s="249" t="s">
        <v>328</v>
      </c>
      <c r="R86" s="850">
        <v>8</v>
      </c>
      <c r="S86" s="211"/>
      <c r="T86" s="212"/>
      <c r="U86" s="213"/>
      <c r="V86" s="251"/>
      <c r="W86" s="251"/>
      <c r="X86" s="251"/>
      <c r="Y86" s="251"/>
      <c r="Z86" s="251"/>
      <c r="AA86" s="251"/>
      <c r="AB86" s="251"/>
      <c r="AC86" s="251"/>
      <c r="AD86" s="251"/>
      <c r="AE86" s="222"/>
      <c r="AF86" s="629"/>
      <c r="AG86" s="251"/>
      <c r="AH86" s="225"/>
      <c r="AI86" s="251"/>
      <c r="AJ86" s="251"/>
      <c r="AK86" s="251"/>
      <c r="AL86" s="251"/>
      <c r="AM86" s="251"/>
      <c r="AN86" s="251"/>
      <c r="AO86" s="251"/>
      <c r="AP86" s="251"/>
      <c r="AQ86" s="184"/>
      <c r="AR86" s="251"/>
      <c r="AS86" s="251"/>
      <c r="AT86" s="251"/>
      <c r="AU86" s="515"/>
      <c r="AV86" s="515"/>
      <c r="AW86" s="515"/>
      <c r="AX86" s="515"/>
      <c r="AY86" s="515"/>
      <c r="AZ86" s="515"/>
      <c r="BA86" s="515"/>
      <c r="BB86" s="613"/>
      <c r="BC86" s="761"/>
      <c r="BD86" s="899"/>
      <c r="BE86" s="899"/>
      <c r="BF86" s="899"/>
      <c r="BG86" s="899"/>
      <c r="BH86" s="899"/>
      <c r="BI86" s="899"/>
      <c r="BJ86" s="762"/>
      <c r="BK86" s="763"/>
      <c r="BL86" s="763"/>
      <c r="BM86" s="763"/>
      <c r="BN86" s="763"/>
      <c r="BO86" s="762"/>
      <c r="BP86" s="900"/>
      <c r="BQ86" s="762"/>
      <c r="BR86" s="762"/>
      <c r="BS86" s="762"/>
      <c r="BT86" s="765"/>
      <c r="BU86" s="762"/>
      <c r="BV86" s="762"/>
      <c r="BW86" s="762"/>
      <c r="BX86" s="762"/>
      <c r="BY86" s="767"/>
      <c r="BZ86" s="767"/>
      <c r="CA86" s="762"/>
      <c r="CB86" s="901"/>
      <c r="CC86" s="762"/>
      <c r="CD86" s="768"/>
      <c r="CE86" s="762"/>
      <c r="CF86" s="762"/>
      <c r="CG86" s="769"/>
      <c r="CH86" s="615"/>
      <c r="CI86" s="769"/>
      <c r="CJ86" s="769"/>
      <c r="CK86" s="615"/>
      <c r="CL86" s="615"/>
      <c r="CM86" s="615"/>
      <c r="CN86" s="615"/>
      <c r="CO86" s="770"/>
      <c r="CP86" s="615"/>
      <c r="CQ86" s="615"/>
      <c r="CR86" s="770"/>
      <c r="CS86" s="615"/>
      <c r="CT86" s="615"/>
      <c r="CU86" s="615"/>
      <c r="CV86" s="770"/>
      <c r="CW86" s="615"/>
      <c r="CX86" s="903"/>
    </row>
    <row r="87" spans="1:123" ht="5.25" customHeight="1">
      <c r="A87" s="895"/>
      <c r="B87" s="895"/>
      <c r="C87" s="895"/>
      <c r="D87" s="895"/>
      <c r="E87" s="895"/>
      <c r="F87" s="895"/>
      <c r="G87" s="895"/>
      <c r="H87" s="895"/>
      <c r="I87" s="895"/>
      <c r="J87" s="895"/>
      <c r="K87" s="895"/>
      <c r="L87" s="895"/>
      <c r="M87" s="895"/>
      <c r="N87" s="895"/>
      <c r="O87" s="895"/>
      <c r="P87" s="895"/>
      <c r="Q87" s="895"/>
      <c r="R87" s="895"/>
      <c r="S87" s="895"/>
      <c r="T87" s="895"/>
      <c r="U87" s="895"/>
      <c r="V87" s="895"/>
      <c r="W87" s="895"/>
      <c r="X87" s="895"/>
      <c r="Y87" s="895"/>
      <c r="Z87" s="895"/>
      <c r="AA87" s="895"/>
      <c r="AB87" s="895"/>
      <c r="AC87" s="895"/>
      <c r="AD87" s="895"/>
      <c r="AE87" s="895"/>
      <c r="AF87" s="895"/>
      <c r="AG87" s="895"/>
      <c r="AH87" s="895"/>
      <c r="AI87" s="895"/>
      <c r="AJ87" s="895"/>
      <c r="AK87" s="895"/>
      <c r="AL87" s="895"/>
      <c r="AM87" s="895"/>
      <c r="AN87" s="895"/>
      <c r="AO87" s="895"/>
      <c r="AP87" s="895"/>
      <c r="AQ87" s="895"/>
      <c r="AR87" s="895"/>
      <c r="AS87" s="895"/>
      <c r="AT87" s="895"/>
      <c r="AU87" s="895"/>
      <c r="AV87" s="895"/>
      <c r="AW87" s="895"/>
      <c r="AX87" s="895"/>
      <c r="AY87" s="895"/>
      <c r="AZ87" s="895"/>
      <c r="BA87" s="895"/>
      <c r="BB87" s="895"/>
      <c r="BC87" s="895"/>
      <c r="BD87" s="895"/>
      <c r="BE87" s="895"/>
      <c r="BF87" s="895"/>
      <c r="BG87" s="895"/>
      <c r="BH87" s="895"/>
      <c r="BI87" s="895"/>
      <c r="BJ87" s="895"/>
      <c r="BK87" s="895"/>
      <c r="BL87" s="895"/>
      <c r="BM87" s="895"/>
      <c r="BN87" s="895"/>
      <c r="BO87" s="895"/>
      <c r="BP87" s="895"/>
      <c r="BQ87" s="895"/>
      <c r="BR87" s="895"/>
      <c r="BS87" s="895"/>
      <c r="BT87" s="895"/>
      <c r="BU87" s="895"/>
      <c r="BV87" s="895"/>
      <c r="BW87" s="895"/>
      <c r="BX87" s="895"/>
      <c r="BY87" s="895"/>
      <c r="BZ87" s="895"/>
      <c r="CA87" s="895"/>
      <c r="CB87" s="895"/>
      <c r="CC87" s="895"/>
      <c r="CD87" s="895"/>
      <c r="CE87" s="895"/>
      <c r="CF87" s="895"/>
      <c r="CG87" s="895"/>
      <c r="CH87" s="895"/>
      <c r="CI87" s="895"/>
      <c r="CJ87" s="895"/>
      <c r="CK87" s="895"/>
      <c r="CL87" s="895"/>
      <c r="CM87" s="895"/>
      <c r="CN87" s="895"/>
      <c r="CO87" s="895"/>
      <c r="CP87" s="895"/>
      <c r="CQ87" s="895"/>
      <c r="CR87" s="895"/>
      <c r="CS87" s="895"/>
      <c r="CT87" s="895"/>
      <c r="CU87" s="895"/>
      <c r="CV87" s="895"/>
      <c r="CW87" s="895"/>
      <c r="CX87" s="895"/>
      <c r="CY87" s="27"/>
      <c r="CZ87" s="27"/>
      <c r="DA87" s="27"/>
      <c r="DB87" s="27"/>
      <c r="DC87" s="27"/>
      <c r="DD87" s="27"/>
      <c r="DE87" s="27"/>
      <c r="DF87" s="27"/>
      <c r="DG87" s="27"/>
      <c r="DH87" s="27"/>
      <c r="DI87" s="27"/>
      <c r="DJ87" s="27"/>
      <c r="DK87" s="27"/>
      <c r="DL87" s="27"/>
      <c r="DM87" s="27"/>
      <c r="DN87" s="27"/>
      <c r="DO87" s="27"/>
      <c r="DP87" s="27"/>
      <c r="DQ87" s="27"/>
      <c r="DR87" s="27"/>
      <c r="DS87" s="27"/>
    </row>
    <row r="88" spans="1:102" ht="11.25" customHeight="1">
      <c r="A88" s="343" t="s">
        <v>283</v>
      </c>
      <c r="B88" s="537" t="s">
        <v>526</v>
      </c>
      <c r="C88" s="265">
        <v>1452950</v>
      </c>
      <c r="D88" s="265">
        <v>-100000</v>
      </c>
      <c r="E88" s="830">
        <v>209</v>
      </c>
      <c r="F88" s="625">
        <v>48</v>
      </c>
      <c r="G88" s="830">
        <v>56.2</v>
      </c>
      <c r="H88" s="835" t="s">
        <v>487</v>
      </c>
      <c r="I88" s="833">
        <v>750</v>
      </c>
      <c r="J88" s="833">
        <v>7000</v>
      </c>
      <c r="K88" s="630">
        <v>87</v>
      </c>
      <c r="L88" s="751" t="s">
        <v>388</v>
      </c>
      <c r="M88" s="835" t="s">
        <v>389</v>
      </c>
      <c r="N88" s="833">
        <v>6200</v>
      </c>
      <c r="O88" s="833">
        <v>154.96</v>
      </c>
      <c r="P88" s="285">
        <v>8</v>
      </c>
      <c r="Q88" s="249" t="s">
        <v>328</v>
      </c>
      <c r="R88" s="850">
        <v>8</v>
      </c>
      <c r="S88" s="211"/>
      <c r="T88" s="212"/>
      <c r="U88" s="213"/>
      <c r="V88" s="629"/>
      <c r="W88" s="251"/>
      <c r="X88" s="349"/>
      <c r="Y88" s="251"/>
      <c r="Z88" s="251"/>
      <c r="AA88" s="251"/>
      <c r="AB88" s="251"/>
      <c r="AC88" s="220"/>
      <c r="AD88" s="251"/>
      <c r="AE88" s="251"/>
      <c r="AF88" s="629"/>
      <c r="AG88" s="251"/>
      <c r="AH88" s="251"/>
      <c r="AI88" s="251"/>
      <c r="AJ88" s="251"/>
      <c r="AK88" s="629"/>
      <c r="AL88" s="251"/>
      <c r="AM88" s="251"/>
      <c r="AN88" s="251"/>
      <c r="AO88" s="251"/>
      <c r="AP88" s="251"/>
      <c r="AQ88" s="184"/>
      <c r="AR88" s="251"/>
      <c r="AS88" s="251"/>
      <c r="AT88" s="251"/>
      <c r="AU88" s="515"/>
      <c r="AV88" s="515"/>
      <c r="AW88" s="515"/>
      <c r="AX88" s="515"/>
      <c r="AY88" s="515"/>
      <c r="AZ88" s="515"/>
      <c r="BA88" s="515"/>
      <c r="BB88" s="613"/>
      <c r="BC88" s="761"/>
      <c r="BD88" s="899"/>
      <c r="BE88" s="899"/>
      <c r="BF88" s="899"/>
      <c r="BG88" s="899"/>
      <c r="BH88" s="899"/>
      <c r="BI88" s="899"/>
      <c r="BJ88" s="762"/>
      <c r="BK88" s="763"/>
      <c r="BL88" s="763"/>
      <c r="BM88" s="763"/>
      <c r="BN88" s="763"/>
      <c r="BO88" s="762"/>
      <c r="BP88" s="900"/>
      <c r="BQ88" s="762"/>
      <c r="BR88" s="762"/>
      <c r="BS88" s="762"/>
      <c r="BT88" s="765"/>
      <c r="BU88" s="762"/>
      <c r="BV88" s="762"/>
      <c r="BW88" s="762"/>
      <c r="BX88" s="762"/>
      <c r="BY88" s="767"/>
      <c r="BZ88" s="767"/>
      <c r="CA88" s="762"/>
      <c r="CB88" s="901"/>
      <c r="CC88" s="762"/>
      <c r="CD88" s="768"/>
      <c r="CE88" s="762"/>
      <c r="CF88" s="762"/>
      <c r="CG88" s="769"/>
      <c r="CH88" s="615"/>
      <c r="CI88" s="769"/>
      <c r="CJ88" s="769"/>
      <c r="CK88" s="615"/>
      <c r="CL88" s="615"/>
      <c r="CM88" s="615"/>
      <c r="CN88" s="615"/>
      <c r="CO88" s="770"/>
      <c r="CP88" s="615"/>
      <c r="CQ88" s="615"/>
      <c r="CR88" s="770"/>
      <c r="CS88" s="615"/>
      <c r="CT88" s="615"/>
      <c r="CU88" s="615"/>
      <c r="CV88" s="770"/>
      <c r="CW88" s="615"/>
      <c r="CX88" s="903"/>
    </row>
    <row r="89" spans="1:123" ht="5.25" customHeight="1">
      <c r="A89" s="343"/>
      <c r="B89" s="903"/>
      <c r="C89" s="903"/>
      <c r="D89" s="903"/>
      <c r="E89" s="903"/>
      <c r="F89" s="903"/>
      <c r="G89" s="903"/>
      <c r="H89" s="903"/>
      <c r="I89" s="903"/>
      <c r="J89" s="903"/>
      <c r="K89" s="903"/>
      <c r="L89" s="903"/>
      <c r="M89" s="903"/>
      <c r="N89" s="903"/>
      <c r="O89" s="903"/>
      <c r="P89" s="903"/>
      <c r="Q89" s="903"/>
      <c r="R89" s="903"/>
      <c r="S89" s="903"/>
      <c r="T89" s="903"/>
      <c r="U89" s="903"/>
      <c r="V89" s="903"/>
      <c r="W89" s="903"/>
      <c r="X89" s="903"/>
      <c r="Y89" s="903"/>
      <c r="Z89" s="903"/>
      <c r="AA89" s="903"/>
      <c r="AB89" s="903"/>
      <c r="AC89" s="903"/>
      <c r="AD89" s="903"/>
      <c r="AE89" s="903"/>
      <c r="AF89" s="903"/>
      <c r="AG89" s="903"/>
      <c r="AH89" s="903"/>
      <c r="AI89" s="903"/>
      <c r="AJ89" s="903"/>
      <c r="AK89" s="903"/>
      <c r="AL89" s="903"/>
      <c r="AM89" s="903"/>
      <c r="AN89" s="903"/>
      <c r="AO89" s="903"/>
      <c r="AP89" s="903"/>
      <c r="AQ89" s="903"/>
      <c r="AR89" s="903"/>
      <c r="AS89" s="903"/>
      <c r="AT89" s="903"/>
      <c r="AU89" s="903"/>
      <c r="AV89" s="903"/>
      <c r="AW89" s="903"/>
      <c r="AX89" s="903"/>
      <c r="AY89" s="903"/>
      <c r="AZ89" s="903"/>
      <c r="BA89" s="903"/>
      <c r="BB89" s="903"/>
      <c r="BC89" s="903"/>
      <c r="BD89" s="903"/>
      <c r="BE89" s="903"/>
      <c r="BF89" s="903"/>
      <c r="BG89" s="903"/>
      <c r="BH89" s="903"/>
      <c r="BI89" s="903"/>
      <c r="BJ89" s="903"/>
      <c r="BK89" s="903"/>
      <c r="BL89" s="903"/>
      <c r="BM89" s="903"/>
      <c r="BN89" s="903"/>
      <c r="BO89" s="903"/>
      <c r="BP89" s="903"/>
      <c r="BQ89" s="903"/>
      <c r="BR89" s="903"/>
      <c r="BS89" s="903"/>
      <c r="BT89" s="903"/>
      <c r="BU89" s="903"/>
      <c r="BV89" s="903"/>
      <c r="BW89" s="903"/>
      <c r="BX89" s="903"/>
      <c r="BY89" s="903"/>
      <c r="BZ89" s="903"/>
      <c r="CA89" s="903"/>
      <c r="CB89" s="903"/>
      <c r="CC89" s="903"/>
      <c r="CD89" s="903"/>
      <c r="CE89" s="903"/>
      <c r="CF89" s="903"/>
      <c r="CG89" s="903"/>
      <c r="CH89" s="903"/>
      <c r="CI89" s="903"/>
      <c r="CJ89" s="903"/>
      <c r="CK89" s="903"/>
      <c r="CL89" s="903"/>
      <c r="CM89" s="903"/>
      <c r="CN89" s="903"/>
      <c r="CO89" s="903"/>
      <c r="CP89" s="903"/>
      <c r="CQ89" s="903"/>
      <c r="CR89" s="903"/>
      <c r="CS89" s="903"/>
      <c r="CT89" s="903"/>
      <c r="CU89" s="903"/>
      <c r="CV89" s="903"/>
      <c r="CW89" s="903"/>
      <c r="CX89" s="903"/>
      <c r="CY89" s="27"/>
      <c r="CZ89" s="27"/>
      <c r="DA89" s="27"/>
      <c r="DB89" s="27"/>
      <c r="DC89" s="27"/>
      <c r="DD89" s="27"/>
      <c r="DE89" s="27"/>
      <c r="DF89" s="27"/>
      <c r="DG89" s="27"/>
      <c r="DH89" s="27"/>
      <c r="DI89" s="27"/>
      <c r="DJ89" s="27"/>
      <c r="DK89" s="27"/>
      <c r="DL89" s="27"/>
      <c r="DM89" s="27"/>
      <c r="DN89" s="27"/>
      <c r="DO89" s="27"/>
      <c r="DP89" s="27"/>
      <c r="DQ89" s="27"/>
      <c r="DR89" s="27"/>
      <c r="DS89" s="27"/>
    </row>
    <row r="90" spans="1:102" ht="11.25" customHeight="1">
      <c r="A90" s="343"/>
      <c r="B90" s="537" t="s">
        <v>527</v>
      </c>
      <c r="C90" s="265" t="s">
        <v>401</v>
      </c>
      <c r="D90" s="265">
        <v>-100000</v>
      </c>
      <c r="E90" s="830">
        <v>264</v>
      </c>
      <c r="F90" s="625">
        <v>61</v>
      </c>
      <c r="G90" s="830">
        <v>64</v>
      </c>
      <c r="H90" s="835" t="s">
        <v>490</v>
      </c>
      <c r="I90" s="833">
        <v>825</v>
      </c>
      <c r="J90" s="833">
        <v>6650</v>
      </c>
      <c r="K90" s="630">
        <v>120</v>
      </c>
      <c r="L90" s="751" t="s">
        <v>388</v>
      </c>
      <c r="M90" s="835" t="s">
        <v>389</v>
      </c>
      <c r="N90" s="833">
        <v>7440</v>
      </c>
      <c r="O90" s="833">
        <v>185.95</v>
      </c>
      <c r="P90" s="285">
        <v>8</v>
      </c>
      <c r="Q90" s="249" t="s">
        <v>328</v>
      </c>
      <c r="R90" s="850">
        <v>8</v>
      </c>
      <c r="S90" s="211"/>
      <c r="T90" s="212"/>
      <c r="U90" s="213"/>
      <c r="V90" s="629"/>
      <c r="W90" s="251"/>
      <c r="X90" s="349"/>
      <c r="Y90" s="251"/>
      <c r="Z90" s="251"/>
      <c r="AA90" s="251"/>
      <c r="AB90" s="251"/>
      <c r="AC90" s="220"/>
      <c r="AD90" s="251"/>
      <c r="AE90" s="251"/>
      <c r="AF90" s="629"/>
      <c r="AG90" s="251"/>
      <c r="AH90" s="251"/>
      <c r="AI90" s="251"/>
      <c r="AJ90" s="251"/>
      <c r="AK90" s="629"/>
      <c r="AL90" s="629"/>
      <c r="AM90" s="251"/>
      <c r="AN90" s="251"/>
      <c r="AO90" s="251"/>
      <c r="AP90" s="251"/>
      <c r="AQ90" s="184"/>
      <c r="AR90" s="251"/>
      <c r="AS90" s="251"/>
      <c r="AT90" s="251"/>
      <c r="AU90" s="515"/>
      <c r="AV90" s="515"/>
      <c r="AW90" s="515"/>
      <c r="AX90" s="515"/>
      <c r="AY90" s="515"/>
      <c r="AZ90" s="515"/>
      <c r="BA90" s="515"/>
      <c r="BB90" s="613"/>
      <c r="BC90" s="761"/>
      <c r="BD90" s="899"/>
      <c r="BE90" s="899"/>
      <c r="BF90" s="899"/>
      <c r="BG90" s="899"/>
      <c r="BH90" s="899"/>
      <c r="BI90" s="899"/>
      <c r="BJ90" s="762"/>
      <c r="BK90" s="763"/>
      <c r="BL90" s="763"/>
      <c r="BM90" s="763"/>
      <c r="BN90" s="763"/>
      <c r="BO90" s="762"/>
      <c r="BP90" s="900"/>
      <c r="BQ90" s="762"/>
      <c r="BR90" s="762"/>
      <c r="BS90" s="762"/>
      <c r="BT90" s="765"/>
      <c r="BU90" s="762"/>
      <c r="BV90" s="762"/>
      <c r="BW90" s="762"/>
      <c r="BX90" s="762"/>
      <c r="BY90" s="767"/>
      <c r="BZ90" s="767"/>
      <c r="CA90" s="762"/>
      <c r="CB90" s="901"/>
      <c r="CC90" s="762"/>
      <c r="CD90" s="768"/>
      <c r="CE90" s="762"/>
      <c r="CF90" s="762"/>
      <c r="CG90" s="769"/>
      <c r="CH90" s="615"/>
      <c r="CI90" s="769"/>
      <c r="CJ90" s="769"/>
      <c r="CK90" s="615"/>
      <c r="CL90" s="615"/>
      <c r="CM90" s="615"/>
      <c r="CN90" s="615"/>
      <c r="CO90" s="770"/>
      <c r="CP90" s="615"/>
      <c r="CQ90" s="615"/>
      <c r="CR90" s="770"/>
      <c r="CS90" s="615"/>
      <c r="CT90" s="615"/>
      <c r="CU90" s="615"/>
      <c r="CV90" s="770"/>
      <c r="CW90" s="615"/>
      <c r="CX90" s="903"/>
    </row>
    <row r="91" spans="1:123" ht="5.25" customHeight="1">
      <c r="A91" s="343"/>
      <c r="B91" s="903"/>
      <c r="C91" s="903"/>
      <c r="D91" s="903"/>
      <c r="E91" s="903"/>
      <c r="F91" s="903"/>
      <c r="G91" s="903"/>
      <c r="H91" s="903"/>
      <c r="I91" s="903"/>
      <c r="J91" s="903"/>
      <c r="K91" s="903"/>
      <c r="L91" s="903"/>
      <c r="M91" s="903"/>
      <c r="N91" s="903"/>
      <c r="O91" s="903"/>
      <c r="P91" s="903"/>
      <c r="Q91" s="903"/>
      <c r="R91" s="903"/>
      <c r="S91" s="903"/>
      <c r="T91" s="903"/>
      <c r="U91" s="903"/>
      <c r="V91" s="903"/>
      <c r="W91" s="903"/>
      <c r="X91" s="903"/>
      <c r="Y91" s="903"/>
      <c r="Z91" s="903"/>
      <c r="AA91" s="903"/>
      <c r="AB91" s="903"/>
      <c r="AC91" s="903"/>
      <c r="AD91" s="903"/>
      <c r="AE91" s="903"/>
      <c r="AF91" s="903"/>
      <c r="AG91" s="903"/>
      <c r="AH91" s="903"/>
      <c r="AI91" s="903"/>
      <c r="AJ91" s="903"/>
      <c r="AK91" s="903"/>
      <c r="AL91" s="903"/>
      <c r="AM91" s="903"/>
      <c r="AN91" s="903"/>
      <c r="AO91" s="903"/>
      <c r="AP91" s="903"/>
      <c r="AQ91" s="903"/>
      <c r="AR91" s="903"/>
      <c r="AS91" s="903"/>
      <c r="AT91" s="903"/>
      <c r="AU91" s="903"/>
      <c r="AV91" s="903"/>
      <c r="AW91" s="903"/>
      <c r="AX91" s="903"/>
      <c r="AY91" s="903"/>
      <c r="AZ91" s="903"/>
      <c r="BA91" s="903"/>
      <c r="BB91" s="903"/>
      <c r="BC91" s="903"/>
      <c r="BD91" s="903"/>
      <c r="BE91" s="903"/>
      <c r="BF91" s="903"/>
      <c r="BG91" s="903"/>
      <c r="BH91" s="903"/>
      <c r="BI91" s="903"/>
      <c r="BJ91" s="903"/>
      <c r="BK91" s="903"/>
      <c r="BL91" s="903"/>
      <c r="BM91" s="903"/>
      <c r="BN91" s="903"/>
      <c r="BO91" s="903"/>
      <c r="BP91" s="903"/>
      <c r="BQ91" s="903"/>
      <c r="BR91" s="903"/>
      <c r="BS91" s="903"/>
      <c r="BT91" s="903"/>
      <c r="BU91" s="903"/>
      <c r="BV91" s="903"/>
      <c r="BW91" s="903"/>
      <c r="BX91" s="903"/>
      <c r="BY91" s="903"/>
      <c r="BZ91" s="903"/>
      <c r="CA91" s="903"/>
      <c r="CB91" s="903"/>
      <c r="CC91" s="903"/>
      <c r="CD91" s="903"/>
      <c r="CE91" s="903"/>
      <c r="CF91" s="903"/>
      <c r="CG91" s="903"/>
      <c r="CH91" s="903"/>
      <c r="CI91" s="903"/>
      <c r="CJ91" s="903"/>
      <c r="CK91" s="903"/>
      <c r="CL91" s="903"/>
      <c r="CM91" s="903"/>
      <c r="CN91" s="903"/>
      <c r="CO91" s="903"/>
      <c r="CP91" s="903"/>
      <c r="CQ91" s="903"/>
      <c r="CR91" s="903"/>
      <c r="CS91" s="903"/>
      <c r="CT91" s="903"/>
      <c r="CU91" s="903"/>
      <c r="CV91" s="903"/>
      <c r="CW91" s="903"/>
      <c r="CX91" s="903"/>
      <c r="CY91" s="27"/>
      <c r="CZ91" s="27"/>
      <c r="DA91" s="27"/>
      <c r="DB91" s="27"/>
      <c r="DC91" s="27"/>
      <c r="DD91" s="27"/>
      <c r="DE91" s="27"/>
      <c r="DF91" s="27"/>
      <c r="DG91" s="27"/>
      <c r="DH91" s="27"/>
      <c r="DI91" s="27"/>
      <c r="DJ91" s="27"/>
      <c r="DK91" s="27"/>
      <c r="DL91" s="27"/>
      <c r="DM91" s="27"/>
      <c r="DN91" s="27"/>
      <c r="DO91" s="27"/>
      <c r="DP91" s="27"/>
      <c r="DQ91" s="27"/>
      <c r="DR91" s="27"/>
      <c r="DS91" s="27"/>
    </row>
    <row r="92" spans="1:102" ht="11.25" customHeight="1">
      <c r="A92" s="343"/>
      <c r="B92" s="537" t="s">
        <v>528</v>
      </c>
      <c r="C92" s="265" t="s">
        <v>401</v>
      </c>
      <c r="D92" s="265">
        <v>-100000</v>
      </c>
      <c r="E92" s="921">
        <v>187</v>
      </c>
      <c r="F92" s="922">
        <v>43</v>
      </c>
      <c r="G92" s="921">
        <v>47.7</v>
      </c>
      <c r="H92" s="923" t="s">
        <v>487</v>
      </c>
      <c r="I92" s="833">
        <v>750</v>
      </c>
      <c r="J92" s="671">
        <v>6650</v>
      </c>
      <c r="K92" s="924">
        <v>152</v>
      </c>
      <c r="L92" s="925" t="s">
        <v>388</v>
      </c>
      <c r="M92" s="923" t="s">
        <v>389</v>
      </c>
      <c r="N92" s="926">
        <v>6200</v>
      </c>
      <c r="O92" s="926">
        <v>154.96</v>
      </c>
      <c r="P92" s="927">
        <v>8</v>
      </c>
      <c r="Q92" s="249" t="s">
        <v>328</v>
      </c>
      <c r="R92" s="850">
        <v>8</v>
      </c>
      <c r="S92" s="211"/>
      <c r="T92" s="212"/>
      <c r="U92" s="213"/>
      <c r="V92" s="629"/>
      <c r="W92" s="251"/>
      <c r="X92" s="349"/>
      <c r="Y92" s="251"/>
      <c r="Z92" s="251"/>
      <c r="AA92" s="251"/>
      <c r="AB92" s="251"/>
      <c r="AC92" s="220"/>
      <c r="AD92" s="251"/>
      <c r="AE92" s="251"/>
      <c r="AF92" s="629"/>
      <c r="AG92" s="251"/>
      <c r="AH92" s="251"/>
      <c r="AI92" s="251"/>
      <c r="AJ92" s="251"/>
      <c r="AK92" s="629"/>
      <c r="AL92" s="629"/>
      <c r="AM92" s="251"/>
      <c r="AN92" s="251"/>
      <c r="AO92" s="251"/>
      <c r="AP92" s="251"/>
      <c r="AQ92" s="184"/>
      <c r="AR92" s="251"/>
      <c r="AS92" s="251"/>
      <c r="AT92" s="251"/>
      <c r="AU92" s="515"/>
      <c r="AV92" s="515"/>
      <c r="AW92" s="515"/>
      <c r="AX92" s="515"/>
      <c r="AY92" s="515"/>
      <c r="AZ92" s="515"/>
      <c r="BA92" s="515"/>
      <c r="BB92" s="613"/>
      <c r="BC92" s="761"/>
      <c r="BD92" s="899"/>
      <c r="BE92" s="899"/>
      <c r="BF92" s="899"/>
      <c r="BG92" s="899"/>
      <c r="BH92" s="899"/>
      <c r="BI92" s="899"/>
      <c r="BJ92" s="762"/>
      <c r="BK92" s="763"/>
      <c r="BL92" s="763"/>
      <c r="BM92" s="763"/>
      <c r="BN92" s="763"/>
      <c r="BO92" s="762"/>
      <c r="BP92" s="900"/>
      <c r="BQ92" s="762"/>
      <c r="BR92" s="762"/>
      <c r="BS92" s="762"/>
      <c r="BT92" s="765"/>
      <c r="BU92" s="762"/>
      <c r="BV92" s="762"/>
      <c r="BW92" s="762"/>
      <c r="BX92" s="762"/>
      <c r="BY92" s="767"/>
      <c r="BZ92" s="767"/>
      <c r="CA92" s="762"/>
      <c r="CB92" s="901"/>
      <c r="CC92" s="762"/>
      <c r="CD92" s="768"/>
      <c r="CE92" s="762"/>
      <c r="CF92" s="762"/>
      <c r="CG92" s="769"/>
      <c r="CH92" s="615"/>
      <c r="CI92" s="769"/>
      <c r="CJ92" s="769"/>
      <c r="CK92" s="615"/>
      <c r="CL92" s="615"/>
      <c r="CM92" s="615"/>
      <c r="CN92" s="615"/>
      <c r="CO92" s="770"/>
      <c r="CP92" s="615"/>
      <c r="CQ92" s="615"/>
      <c r="CR92" s="770"/>
      <c r="CS92" s="615"/>
      <c r="CT92" s="615"/>
      <c r="CU92" s="615"/>
      <c r="CV92" s="770"/>
      <c r="CW92" s="615"/>
      <c r="CX92" s="903"/>
    </row>
    <row r="93" spans="1:123" ht="5.25" customHeight="1">
      <c r="A93" s="343"/>
      <c r="B93" s="903"/>
      <c r="C93" s="903"/>
      <c r="D93" s="903"/>
      <c r="E93" s="903"/>
      <c r="F93" s="903"/>
      <c r="G93" s="903"/>
      <c r="H93" s="903"/>
      <c r="I93" s="903"/>
      <c r="J93" s="903"/>
      <c r="K93" s="903"/>
      <c r="L93" s="903"/>
      <c r="M93" s="903"/>
      <c r="N93" s="903"/>
      <c r="O93" s="903"/>
      <c r="P93" s="903"/>
      <c r="Q93" s="903"/>
      <c r="R93" s="903"/>
      <c r="S93" s="903"/>
      <c r="T93" s="903"/>
      <c r="U93" s="903"/>
      <c r="V93" s="903"/>
      <c r="W93" s="903"/>
      <c r="X93" s="903"/>
      <c r="Y93" s="903"/>
      <c r="Z93" s="903"/>
      <c r="AA93" s="903"/>
      <c r="AB93" s="903"/>
      <c r="AC93" s="903"/>
      <c r="AD93" s="903"/>
      <c r="AE93" s="903"/>
      <c r="AF93" s="903"/>
      <c r="AG93" s="903"/>
      <c r="AH93" s="903"/>
      <c r="AI93" s="903"/>
      <c r="AJ93" s="903"/>
      <c r="AK93" s="903"/>
      <c r="AL93" s="903"/>
      <c r="AM93" s="903"/>
      <c r="AN93" s="903"/>
      <c r="AO93" s="903"/>
      <c r="AP93" s="903"/>
      <c r="AQ93" s="903"/>
      <c r="AR93" s="903"/>
      <c r="AS93" s="903"/>
      <c r="AT93" s="903"/>
      <c r="AU93" s="903"/>
      <c r="AV93" s="903"/>
      <c r="AW93" s="903"/>
      <c r="AX93" s="903"/>
      <c r="AY93" s="903"/>
      <c r="AZ93" s="903"/>
      <c r="BA93" s="903"/>
      <c r="BB93" s="903"/>
      <c r="BC93" s="903"/>
      <c r="BD93" s="903"/>
      <c r="BE93" s="903"/>
      <c r="BF93" s="903"/>
      <c r="BG93" s="903"/>
      <c r="BH93" s="903"/>
      <c r="BI93" s="903"/>
      <c r="BJ93" s="903"/>
      <c r="BK93" s="903"/>
      <c r="BL93" s="903"/>
      <c r="BM93" s="903"/>
      <c r="BN93" s="903"/>
      <c r="BO93" s="903"/>
      <c r="BP93" s="903"/>
      <c r="BQ93" s="903"/>
      <c r="BR93" s="903"/>
      <c r="BS93" s="903"/>
      <c r="BT93" s="903"/>
      <c r="BU93" s="903"/>
      <c r="BV93" s="903"/>
      <c r="BW93" s="903"/>
      <c r="BX93" s="903"/>
      <c r="BY93" s="903"/>
      <c r="BZ93" s="903"/>
      <c r="CA93" s="903"/>
      <c r="CB93" s="903"/>
      <c r="CC93" s="903"/>
      <c r="CD93" s="903"/>
      <c r="CE93" s="903"/>
      <c r="CF93" s="903"/>
      <c r="CG93" s="903"/>
      <c r="CH93" s="903"/>
      <c r="CI93" s="903"/>
      <c r="CJ93" s="903"/>
      <c r="CK93" s="903"/>
      <c r="CL93" s="903"/>
      <c r="CM93" s="903"/>
      <c r="CN93" s="903"/>
      <c r="CO93" s="903"/>
      <c r="CP93" s="903"/>
      <c r="CQ93" s="903"/>
      <c r="CR93" s="903"/>
      <c r="CS93" s="903"/>
      <c r="CT93" s="903"/>
      <c r="CU93" s="903"/>
      <c r="CV93" s="903"/>
      <c r="CW93" s="903"/>
      <c r="CX93" s="903"/>
      <c r="CY93" s="27"/>
      <c r="CZ93" s="27"/>
      <c r="DA93" s="27"/>
      <c r="DB93" s="27"/>
      <c r="DC93" s="27"/>
      <c r="DD93" s="27"/>
      <c r="DE93" s="27"/>
      <c r="DF93" s="27"/>
      <c r="DG93" s="27"/>
      <c r="DH93" s="27"/>
      <c r="DI93" s="27"/>
      <c r="DJ93" s="27"/>
      <c r="DK93" s="27"/>
      <c r="DL93" s="27"/>
      <c r="DM93" s="27"/>
      <c r="DN93" s="27"/>
      <c r="DO93" s="27"/>
      <c r="DP93" s="27"/>
      <c r="DQ93" s="27"/>
      <c r="DR93" s="27"/>
      <c r="DS93" s="27"/>
    </row>
    <row r="94" spans="1:102" ht="12">
      <c r="A94" s="343"/>
      <c r="B94" s="561" t="s">
        <v>529</v>
      </c>
      <c r="C94" s="265" t="s">
        <v>401</v>
      </c>
      <c r="D94" s="265">
        <v>-100000</v>
      </c>
      <c r="E94" s="830">
        <v>267</v>
      </c>
      <c r="F94" s="625">
        <v>83</v>
      </c>
      <c r="G94" s="830">
        <v>65.7</v>
      </c>
      <c r="H94" s="835" t="s">
        <v>472</v>
      </c>
      <c r="I94" s="926">
        <v>825</v>
      </c>
      <c r="J94" s="833">
        <v>10400</v>
      </c>
      <c r="K94" s="630">
        <v>152</v>
      </c>
      <c r="L94" s="751" t="s">
        <v>388</v>
      </c>
      <c r="M94" s="835" t="s">
        <v>389</v>
      </c>
      <c r="N94" s="833">
        <v>7500</v>
      </c>
      <c r="O94" s="833">
        <v>190</v>
      </c>
      <c r="P94" s="285">
        <v>8</v>
      </c>
      <c r="Q94" s="249" t="s">
        <v>328</v>
      </c>
      <c r="R94" s="850">
        <v>8</v>
      </c>
      <c r="S94" s="211"/>
      <c r="T94" s="212"/>
      <c r="U94" s="213"/>
      <c r="V94" s="629"/>
      <c r="W94" s="251"/>
      <c r="X94" s="349"/>
      <c r="Y94" s="251"/>
      <c r="Z94" s="251"/>
      <c r="AA94" s="251"/>
      <c r="AB94" s="251"/>
      <c r="AC94" s="220"/>
      <c r="AD94" s="251"/>
      <c r="AE94" s="251"/>
      <c r="AF94" s="629"/>
      <c r="AG94" s="251"/>
      <c r="AH94" s="251"/>
      <c r="AI94" s="251"/>
      <c r="AJ94" s="251"/>
      <c r="AK94" s="629"/>
      <c r="AL94" s="251"/>
      <c r="AM94" s="251"/>
      <c r="AN94" s="251"/>
      <c r="AO94" s="251"/>
      <c r="AP94" s="251"/>
      <c r="AQ94" s="184"/>
      <c r="AR94" s="251"/>
      <c r="AS94" s="251"/>
      <c r="AT94" s="251"/>
      <c r="AU94" s="515"/>
      <c r="AV94" s="515"/>
      <c r="AW94" s="515"/>
      <c r="AX94" s="515"/>
      <c r="AY94" s="515"/>
      <c r="AZ94" s="515"/>
      <c r="BA94" s="515"/>
      <c r="BB94" s="613"/>
      <c r="BC94" s="761"/>
      <c r="BD94" s="899"/>
      <c r="BE94" s="899"/>
      <c r="BF94" s="899"/>
      <c r="BG94" s="899"/>
      <c r="BH94" s="899"/>
      <c r="BI94" s="899"/>
      <c r="BJ94" s="762"/>
      <c r="BK94" s="763"/>
      <c r="BL94" s="763"/>
      <c r="BM94" s="763"/>
      <c r="BN94" s="763"/>
      <c r="BO94" s="762"/>
      <c r="BP94" s="900"/>
      <c r="BQ94" s="762"/>
      <c r="BR94" s="762"/>
      <c r="BS94" s="762"/>
      <c r="BT94" s="765"/>
      <c r="BU94" s="762"/>
      <c r="BV94" s="762"/>
      <c r="BW94" s="762"/>
      <c r="BX94" s="762"/>
      <c r="BY94" s="767"/>
      <c r="BZ94" s="767"/>
      <c r="CA94" s="762"/>
      <c r="CB94" s="901"/>
      <c r="CC94" s="762"/>
      <c r="CD94" s="768"/>
      <c r="CE94" s="762"/>
      <c r="CF94" s="762"/>
      <c r="CG94" s="769"/>
      <c r="CH94" s="615"/>
      <c r="CI94" s="769"/>
      <c r="CJ94" s="769"/>
      <c r="CK94" s="615"/>
      <c r="CL94" s="615"/>
      <c r="CM94" s="615"/>
      <c r="CN94" s="615"/>
      <c r="CO94" s="770"/>
      <c r="CP94" s="615"/>
      <c r="CQ94" s="615"/>
      <c r="CR94" s="770"/>
      <c r="CS94" s="615"/>
      <c r="CT94" s="615"/>
      <c r="CU94" s="615"/>
      <c r="CV94" s="770"/>
      <c r="CW94" s="615"/>
      <c r="CX94" s="903"/>
    </row>
    <row r="95" spans="1:102" ht="5.25" customHeight="1">
      <c r="A95" s="895"/>
      <c r="B95" s="895"/>
      <c r="C95" s="895"/>
      <c r="D95" s="895"/>
      <c r="E95" s="895"/>
      <c r="F95" s="895"/>
      <c r="G95" s="895"/>
      <c r="H95" s="895"/>
      <c r="I95" s="895"/>
      <c r="J95" s="895"/>
      <c r="K95" s="895"/>
      <c r="L95" s="895"/>
      <c r="M95" s="895"/>
      <c r="N95" s="895"/>
      <c r="O95" s="895"/>
      <c r="P95" s="895"/>
      <c r="Q95" s="895"/>
      <c r="R95" s="895"/>
      <c r="S95" s="895"/>
      <c r="T95" s="895"/>
      <c r="U95" s="895"/>
      <c r="V95" s="895"/>
      <c r="W95" s="895"/>
      <c r="X95" s="895"/>
      <c r="Y95" s="895"/>
      <c r="Z95" s="895"/>
      <c r="AA95" s="895"/>
      <c r="AB95" s="895"/>
      <c r="AC95" s="895"/>
      <c r="AD95" s="895"/>
      <c r="AE95" s="895"/>
      <c r="AF95" s="895"/>
      <c r="AG95" s="895"/>
      <c r="AH95" s="895"/>
      <c r="AI95" s="895"/>
      <c r="AJ95" s="895"/>
      <c r="AK95" s="895"/>
      <c r="AL95" s="895"/>
      <c r="AM95" s="895"/>
      <c r="AN95" s="895"/>
      <c r="AO95" s="895"/>
      <c r="AP95" s="895"/>
      <c r="AQ95" s="895"/>
      <c r="AR95" s="895"/>
      <c r="AS95" s="895"/>
      <c r="AT95" s="895"/>
      <c r="AU95" s="895"/>
      <c r="AV95" s="895"/>
      <c r="AW95" s="895"/>
      <c r="AX95" s="895"/>
      <c r="AY95" s="895"/>
      <c r="AZ95" s="895"/>
      <c r="BA95" s="895"/>
      <c r="BB95" s="895"/>
      <c r="BC95" s="895"/>
      <c r="BD95" s="895"/>
      <c r="BE95" s="895"/>
      <c r="BF95" s="895"/>
      <c r="BG95" s="895"/>
      <c r="BH95" s="895"/>
      <c r="BI95" s="895"/>
      <c r="BJ95" s="895"/>
      <c r="BK95" s="895"/>
      <c r="BL95" s="895"/>
      <c r="BM95" s="895"/>
      <c r="BN95" s="895"/>
      <c r="BO95" s="895"/>
      <c r="BP95" s="895"/>
      <c r="BQ95" s="895"/>
      <c r="BR95" s="895"/>
      <c r="BS95" s="895"/>
      <c r="BT95" s="895"/>
      <c r="BU95" s="895"/>
      <c r="BV95" s="895"/>
      <c r="BW95" s="895"/>
      <c r="BX95" s="895"/>
      <c r="BY95" s="895"/>
      <c r="BZ95" s="895"/>
      <c r="CA95" s="895"/>
      <c r="CB95" s="895"/>
      <c r="CC95" s="895"/>
      <c r="CD95" s="895"/>
      <c r="CE95" s="895"/>
      <c r="CF95" s="895"/>
      <c r="CG95" s="895"/>
      <c r="CH95" s="895"/>
      <c r="CI95" s="895"/>
      <c r="CJ95" s="895"/>
      <c r="CK95" s="895"/>
      <c r="CL95" s="895"/>
      <c r="CM95" s="895"/>
      <c r="CN95" s="895"/>
      <c r="CO95" s="895"/>
      <c r="CP95" s="895"/>
      <c r="CQ95" s="895"/>
      <c r="CR95" s="895"/>
      <c r="CS95" s="895"/>
      <c r="CT95" s="895"/>
      <c r="CU95" s="895"/>
      <c r="CV95" s="895"/>
      <c r="CW95" s="895"/>
      <c r="CX95" s="895"/>
    </row>
    <row r="96" spans="1:102" ht="11.25" customHeight="1">
      <c r="A96" s="364" t="s">
        <v>286</v>
      </c>
      <c r="B96" s="523" t="s">
        <v>530</v>
      </c>
      <c r="C96" s="265" t="s">
        <v>401</v>
      </c>
      <c r="D96" s="265">
        <v>333</v>
      </c>
      <c r="E96" s="604">
        <v>196</v>
      </c>
      <c r="F96" s="605">
        <v>28</v>
      </c>
      <c r="G96" s="758">
        <v>51</v>
      </c>
      <c r="H96" s="666" t="s">
        <v>427</v>
      </c>
      <c r="I96" s="600">
        <v>915</v>
      </c>
      <c r="J96" s="600">
        <v>8000</v>
      </c>
      <c r="K96" s="607">
        <v>190</v>
      </c>
      <c r="L96" s="759" t="s">
        <v>388</v>
      </c>
      <c r="M96" s="606" t="s">
        <v>389</v>
      </c>
      <c r="N96" s="600">
        <v>9000</v>
      </c>
      <c r="O96" s="600">
        <v>270</v>
      </c>
      <c r="P96" s="366">
        <f>SUM(R96:R97)</f>
        <v>10</v>
      </c>
      <c r="Q96" s="249" t="s">
        <v>328</v>
      </c>
      <c r="R96" s="348">
        <v>8</v>
      </c>
      <c r="S96" s="629"/>
      <c r="T96" s="629"/>
      <c r="U96" s="629"/>
      <c r="V96" s="629"/>
      <c r="W96" s="251"/>
      <c r="X96" s="251"/>
      <c r="Y96" s="251"/>
      <c r="Z96" s="251"/>
      <c r="AA96" s="251"/>
      <c r="AB96" s="251"/>
      <c r="AC96" s="251"/>
      <c r="AD96" s="251"/>
      <c r="AE96" s="251"/>
      <c r="AF96" s="629"/>
      <c r="AG96" s="251"/>
      <c r="AH96" s="251"/>
      <c r="AI96" s="251"/>
      <c r="AJ96" s="251"/>
      <c r="AK96" s="629"/>
      <c r="AL96" s="629"/>
      <c r="AM96" s="251"/>
      <c r="AN96" s="251"/>
      <c r="AO96" s="251"/>
      <c r="AP96" s="230"/>
      <c r="AQ96" s="252"/>
      <c r="AR96" s="252"/>
      <c r="AS96" s="252"/>
      <c r="AT96" s="251"/>
      <c r="AU96" s="515"/>
      <c r="AV96" s="515"/>
      <c r="AW96" s="515"/>
      <c r="AX96" s="515"/>
      <c r="AY96" s="515"/>
      <c r="AZ96" s="515"/>
      <c r="BA96" s="515"/>
      <c r="BB96" s="884"/>
      <c r="BC96" s="760"/>
      <c r="BD96" s="762"/>
      <c r="BE96" s="762"/>
      <c r="BF96" s="762"/>
      <c r="BG96" s="762"/>
      <c r="BH96" s="762"/>
      <c r="BI96" s="762"/>
      <c r="BJ96" s="762"/>
      <c r="BK96" s="762"/>
      <c r="BL96" s="762"/>
      <c r="BM96" s="762"/>
      <c r="BN96" s="762"/>
      <c r="BO96" s="762"/>
      <c r="BP96" s="762"/>
      <c r="BQ96" s="762"/>
      <c r="BR96" s="762"/>
      <c r="BS96" s="762"/>
      <c r="BT96" s="762"/>
      <c r="BU96" s="762"/>
      <c r="BV96" s="199"/>
      <c r="BW96" s="762"/>
      <c r="BX96" s="762"/>
      <c r="BY96" s="762"/>
      <c r="BZ96" s="762"/>
      <c r="CA96" s="762"/>
      <c r="CB96" s="762"/>
      <c r="CC96" s="762"/>
      <c r="CD96" s="762"/>
      <c r="CE96" s="762"/>
      <c r="CF96" s="762"/>
      <c r="CG96" s="760"/>
      <c r="CH96" s="615"/>
      <c r="CI96" s="615"/>
      <c r="CJ96" s="615"/>
      <c r="CK96" s="615"/>
      <c r="CL96" s="615"/>
      <c r="CM96" s="769"/>
      <c r="CN96" s="615"/>
      <c r="CO96" s="770"/>
      <c r="CP96" s="615"/>
      <c r="CQ96" s="615"/>
      <c r="CR96" s="770"/>
      <c r="CS96" s="615"/>
      <c r="CT96" s="615"/>
      <c r="CU96" s="615"/>
      <c r="CV96" s="770"/>
      <c r="CW96" s="615"/>
      <c r="CX96" s="903"/>
    </row>
    <row r="97" spans="1:102" ht="11.25" customHeight="1">
      <c r="A97" s="364"/>
      <c r="B97" s="523"/>
      <c r="C97" s="323"/>
      <c r="D97" s="323"/>
      <c r="E97" s="604"/>
      <c r="F97" s="605"/>
      <c r="G97" s="604"/>
      <c r="H97" s="666"/>
      <c r="I97" s="600"/>
      <c r="J97" s="600"/>
      <c r="K97" s="607"/>
      <c r="L97" s="759"/>
      <c r="M97" s="666"/>
      <c r="N97" s="600"/>
      <c r="O97" s="600"/>
      <c r="P97" s="366"/>
      <c r="Q97" s="249" t="s">
        <v>259</v>
      </c>
      <c r="R97" s="348">
        <v>2</v>
      </c>
      <c r="S97" s="629"/>
      <c r="T97" s="629"/>
      <c r="U97" s="629"/>
      <c r="V97" s="629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30"/>
      <c r="AQ97" s="252"/>
      <c r="AR97" s="252"/>
      <c r="AS97" s="252"/>
      <c r="AT97" s="251"/>
      <c r="AU97" s="515"/>
      <c r="AV97" s="515"/>
      <c r="AW97" s="515"/>
      <c r="AX97" s="515"/>
      <c r="AY97" s="515"/>
      <c r="AZ97" s="515"/>
      <c r="BA97" s="515"/>
      <c r="BB97" s="884"/>
      <c r="BC97" s="760"/>
      <c r="BD97" s="762"/>
      <c r="BE97" s="762"/>
      <c r="BF97" s="762"/>
      <c r="BG97" s="762"/>
      <c r="BH97" s="762"/>
      <c r="BI97" s="762"/>
      <c r="BJ97" s="762"/>
      <c r="BK97" s="762"/>
      <c r="BL97" s="762"/>
      <c r="BM97" s="762"/>
      <c r="BN97" s="762"/>
      <c r="BO97" s="762"/>
      <c r="BP97" s="762"/>
      <c r="BQ97" s="762"/>
      <c r="BR97" s="762"/>
      <c r="BS97" s="762"/>
      <c r="BT97" s="762"/>
      <c r="BU97" s="762"/>
      <c r="BV97" s="199"/>
      <c r="BW97" s="762"/>
      <c r="BX97" s="762"/>
      <c r="BY97" s="762"/>
      <c r="BZ97" s="762"/>
      <c r="CA97" s="762"/>
      <c r="CB97" s="762"/>
      <c r="CC97" s="762"/>
      <c r="CD97" s="762"/>
      <c r="CE97" s="762"/>
      <c r="CF97" s="762"/>
      <c r="CG97" s="760"/>
      <c r="CH97" s="615"/>
      <c r="CI97" s="615"/>
      <c r="CJ97" s="615"/>
      <c r="CK97" s="615"/>
      <c r="CL97" s="615"/>
      <c r="CM97" s="769"/>
      <c r="CN97" s="615"/>
      <c r="CO97" s="770"/>
      <c r="CP97" s="615"/>
      <c r="CQ97" s="615"/>
      <c r="CR97" s="770"/>
      <c r="CS97" s="615"/>
      <c r="CT97" s="615"/>
      <c r="CU97" s="615"/>
      <c r="CV97" s="770"/>
      <c r="CW97" s="615"/>
      <c r="CX97" s="903"/>
    </row>
    <row r="98" spans="1:102" ht="5.25" customHeight="1">
      <c r="A98" s="895"/>
      <c r="B98" s="895"/>
      <c r="C98" s="895"/>
      <c r="D98" s="895"/>
      <c r="E98" s="895"/>
      <c r="F98" s="895"/>
      <c r="G98" s="895"/>
      <c r="H98" s="895"/>
      <c r="I98" s="895"/>
      <c r="J98" s="895"/>
      <c r="K98" s="895"/>
      <c r="L98" s="895"/>
      <c r="M98" s="895"/>
      <c r="N98" s="895"/>
      <c r="O98" s="895"/>
      <c r="P98" s="895"/>
      <c r="Q98" s="895"/>
      <c r="R98" s="895"/>
      <c r="S98" s="895"/>
      <c r="T98" s="895"/>
      <c r="U98" s="895"/>
      <c r="V98" s="895"/>
      <c r="W98" s="895"/>
      <c r="X98" s="895"/>
      <c r="Y98" s="895"/>
      <c r="Z98" s="895"/>
      <c r="AA98" s="895"/>
      <c r="AB98" s="895"/>
      <c r="AC98" s="895"/>
      <c r="AD98" s="895"/>
      <c r="AE98" s="895"/>
      <c r="AF98" s="895"/>
      <c r="AG98" s="895"/>
      <c r="AH98" s="895"/>
      <c r="AI98" s="895"/>
      <c r="AJ98" s="895"/>
      <c r="AK98" s="895"/>
      <c r="AL98" s="895"/>
      <c r="AM98" s="895"/>
      <c r="AN98" s="895"/>
      <c r="AO98" s="895"/>
      <c r="AP98" s="895"/>
      <c r="AQ98" s="895"/>
      <c r="AR98" s="895"/>
      <c r="AS98" s="895"/>
      <c r="AT98" s="895"/>
      <c r="AU98" s="895"/>
      <c r="AV98" s="895"/>
      <c r="AW98" s="895"/>
      <c r="AX98" s="895"/>
      <c r="AY98" s="895"/>
      <c r="AZ98" s="895"/>
      <c r="BA98" s="895"/>
      <c r="BB98" s="895"/>
      <c r="BC98" s="895"/>
      <c r="BD98" s="895"/>
      <c r="BE98" s="895"/>
      <c r="BF98" s="895"/>
      <c r="BG98" s="895"/>
      <c r="BH98" s="895"/>
      <c r="BI98" s="895"/>
      <c r="BJ98" s="895"/>
      <c r="BK98" s="895"/>
      <c r="BL98" s="895"/>
      <c r="BM98" s="895"/>
      <c r="BN98" s="895"/>
      <c r="BO98" s="895"/>
      <c r="BP98" s="895"/>
      <c r="BQ98" s="895"/>
      <c r="BR98" s="895"/>
      <c r="BS98" s="895"/>
      <c r="BT98" s="895"/>
      <c r="BU98" s="895"/>
      <c r="BV98" s="895"/>
      <c r="BW98" s="895"/>
      <c r="BX98" s="895"/>
      <c r="BY98" s="895"/>
      <c r="BZ98" s="895"/>
      <c r="CA98" s="895"/>
      <c r="CB98" s="895"/>
      <c r="CC98" s="895"/>
      <c r="CD98" s="895"/>
      <c r="CE98" s="895"/>
      <c r="CF98" s="895"/>
      <c r="CG98" s="895"/>
      <c r="CH98" s="895"/>
      <c r="CI98" s="895"/>
      <c r="CJ98" s="895"/>
      <c r="CK98" s="895"/>
      <c r="CL98" s="895"/>
      <c r="CM98" s="895"/>
      <c r="CN98" s="895"/>
      <c r="CO98" s="895"/>
      <c r="CP98" s="895"/>
      <c r="CQ98" s="895"/>
      <c r="CR98" s="895"/>
      <c r="CS98" s="895"/>
      <c r="CT98" s="895"/>
      <c r="CU98" s="895"/>
      <c r="CV98" s="895"/>
      <c r="CW98" s="895"/>
      <c r="CX98" s="895"/>
    </row>
    <row r="99" spans="1:102" ht="11.25" customHeight="1">
      <c r="A99" s="743" t="s">
        <v>324</v>
      </c>
      <c r="B99" s="523" t="s">
        <v>531</v>
      </c>
      <c r="C99" s="323">
        <v>2637103</v>
      </c>
      <c r="D99" s="265">
        <v>333</v>
      </c>
      <c r="E99" s="665">
        <v>452</v>
      </c>
      <c r="F99" s="605">
        <v>88</v>
      </c>
      <c r="G99" s="758">
        <v>78.7</v>
      </c>
      <c r="H99" s="666" t="s">
        <v>472</v>
      </c>
      <c r="I99" s="600">
        <v>675</v>
      </c>
      <c r="J99" s="833">
        <v>7500</v>
      </c>
      <c r="K99" s="607">
        <v>212</v>
      </c>
      <c r="L99" s="759" t="s">
        <v>388</v>
      </c>
      <c r="M99" s="606" t="s">
        <v>389</v>
      </c>
      <c r="N99" s="600">
        <v>9000</v>
      </c>
      <c r="O99" s="600">
        <v>270</v>
      </c>
      <c r="P99" s="366">
        <v>10</v>
      </c>
      <c r="Q99" s="249" t="s">
        <v>328</v>
      </c>
      <c r="R99" s="348">
        <v>8</v>
      </c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629"/>
      <c r="AG99" s="251"/>
      <c r="AH99" s="251"/>
      <c r="AI99" s="251"/>
      <c r="AJ99" s="251"/>
      <c r="AK99" s="629"/>
      <c r="AL99" s="629"/>
      <c r="AM99" s="251"/>
      <c r="AN99" s="251"/>
      <c r="AO99" s="251"/>
      <c r="AP99" s="183" t="s">
        <v>532</v>
      </c>
      <c r="AQ99" s="252"/>
      <c r="AR99" s="252"/>
      <c r="AS99" s="311" t="s">
        <v>533</v>
      </c>
      <c r="AT99" s="251"/>
      <c r="AU99" s="515"/>
      <c r="AV99" s="515"/>
      <c r="AW99" s="515"/>
      <c r="AX99" s="515"/>
      <c r="AY99" s="515"/>
      <c r="AZ99" s="515"/>
      <c r="BA99" s="515"/>
      <c r="BB99" s="884"/>
      <c r="BC99" s="760"/>
      <c r="BD99" s="762"/>
      <c r="BE99" s="762"/>
      <c r="BF99" s="762"/>
      <c r="BG99" s="762"/>
      <c r="BH99" s="762"/>
      <c r="BI99" s="762"/>
      <c r="BJ99" s="762"/>
      <c r="BK99" s="762"/>
      <c r="BL99" s="762"/>
      <c r="BM99" s="762"/>
      <c r="BN99" s="762"/>
      <c r="BO99" s="762"/>
      <c r="BP99" s="762"/>
      <c r="BQ99" s="762"/>
      <c r="BR99" s="762"/>
      <c r="BS99" s="762"/>
      <c r="BT99" s="762"/>
      <c r="BU99" s="762"/>
      <c r="BV99" s="199"/>
      <c r="BW99" s="762"/>
      <c r="BX99" s="762"/>
      <c r="BY99" s="762"/>
      <c r="BZ99" s="762"/>
      <c r="CA99" s="762"/>
      <c r="CB99" s="762"/>
      <c r="CC99" s="762"/>
      <c r="CD99" s="762"/>
      <c r="CE99" s="762"/>
      <c r="CF99" s="762"/>
      <c r="CG99" s="760"/>
      <c r="CH99" s="615"/>
      <c r="CI99" s="615"/>
      <c r="CJ99" s="615"/>
      <c r="CK99" s="615"/>
      <c r="CL99" s="615"/>
      <c r="CM99" s="760"/>
      <c r="CN99" s="615"/>
      <c r="CO99" s="770"/>
      <c r="CP99" s="615"/>
      <c r="CQ99" s="615"/>
      <c r="CR99" s="770"/>
      <c r="CS99" s="615"/>
      <c r="CT99" s="615"/>
      <c r="CU99" s="615"/>
      <c r="CV99" s="770"/>
      <c r="CW99" s="615"/>
      <c r="CX99" s="856" t="s">
        <v>534</v>
      </c>
    </row>
    <row r="100" spans="1:102" ht="11.25" customHeight="1">
      <c r="A100" s="743"/>
      <c r="B100" s="523"/>
      <c r="C100" s="323"/>
      <c r="D100" s="265"/>
      <c r="E100" s="604"/>
      <c r="F100" s="605"/>
      <c r="G100" s="758"/>
      <c r="H100" s="666"/>
      <c r="I100" s="600"/>
      <c r="J100" s="600"/>
      <c r="K100" s="607"/>
      <c r="L100" s="759"/>
      <c r="M100" s="606"/>
      <c r="N100" s="600"/>
      <c r="O100" s="600"/>
      <c r="P100" s="366"/>
      <c r="Q100" s="249" t="s">
        <v>259</v>
      </c>
      <c r="R100" s="348">
        <v>2</v>
      </c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629"/>
      <c r="AG100" s="251"/>
      <c r="AH100" s="251"/>
      <c r="AI100" s="251"/>
      <c r="AJ100" s="251"/>
      <c r="AK100" s="629"/>
      <c r="AL100" s="629"/>
      <c r="AM100" s="251"/>
      <c r="AN100" s="251"/>
      <c r="AO100" s="251"/>
      <c r="AP100" s="230"/>
      <c r="AQ100" s="252"/>
      <c r="AR100" s="252"/>
      <c r="AS100" s="252"/>
      <c r="AT100" s="251"/>
      <c r="AU100" s="515"/>
      <c r="AV100" s="515"/>
      <c r="AW100" s="515"/>
      <c r="AX100" s="515"/>
      <c r="AY100" s="515"/>
      <c r="AZ100" s="515"/>
      <c r="BA100" s="515"/>
      <c r="BB100" s="884"/>
      <c r="BC100" s="760"/>
      <c r="BD100" s="762"/>
      <c r="BE100" s="762"/>
      <c r="BF100" s="762"/>
      <c r="BG100" s="762"/>
      <c r="BH100" s="762"/>
      <c r="BI100" s="762"/>
      <c r="BJ100" s="762"/>
      <c r="BK100" s="762"/>
      <c r="BL100" s="762"/>
      <c r="BM100" s="762"/>
      <c r="BN100" s="762"/>
      <c r="BO100" s="762"/>
      <c r="BP100" s="762"/>
      <c r="BQ100" s="762"/>
      <c r="BR100" s="762"/>
      <c r="BS100" s="762"/>
      <c r="BT100" s="762"/>
      <c r="BU100" s="762"/>
      <c r="BV100" s="199"/>
      <c r="BW100" s="762"/>
      <c r="BX100" s="762"/>
      <c r="BY100" s="762"/>
      <c r="BZ100" s="762"/>
      <c r="CA100" s="762"/>
      <c r="CB100" s="762"/>
      <c r="CC100" s="762"/>
      <c r="CD100" s="762"/>
      <c r="CE100" s="762"/>
      <c r="CF100" s="762"/>
      <c r="CG100" s="760"/>
      <c r="CH100" s="615"/>
      <c r="CI100" s="615"/>
      <c r="CJ100" s="615"/>
      <c r="CK100" s="615"/>
      <c r="CL100" s="615"/>
      <c r="CM100" s="760"/>
      <c r="CN100" s="615"/>
      <c r="CO100" s="770"/>
      <c r="CP100" s="615"/>
      <c r="CQ100" s="615"/>
      <c r="CR100" s="770"/>
      <c r="CS100" s="615"/>
      <c r="CT100" s="615"/>
      <c r="CU100" s="615"/>
      <c r="CV100" s="770"/>
      <c r="CW100" s="615"/>
      <c r="CX100" s="856"/>
    </row>
    <row r="101" spans="1:102" ht="5.25" customHeight="1">
      <c r="A101" s="743"/>
      <c r="B101" s="895"/>
      <c r="C101" s="895"/>
      <c r="D101" s="895"/>
      <c r="E101" s="895"/>
      <c r="F101" s="895"/>
      <c r="G101" s="895"/>
      <c r="H101" s="895"/>
      <c r="I101" s="895"/>
      <c r="J101" s="895"/>
      <c r="K101" s="895"/>
      <c r="L101" s="895"/>
      <c r="M101" s="895"/>
      <c r="N101" s="895"/>
      <c r="O101" s="895"/>
      <c r="P101" s="895"/>
      <c r="Q101" s="895"/>
      <c r="R101" s="895"/>
      <c r="S101" s="895"/>
      <c r="T101" s="895"/>
      <c r="U101" s="895"/>
      <c r="V101" s="895"/>
      <c r="W101" s="895"/>
      <c r="X101" s="895"/>
      <c r="Y101" s="895"/>
      <c r="Z101" s="895"/>
      <c r="AA101" s="895"/>
      <c r="AB101" s="895"/>
      <c r="AC101" s="895"/>
      <c r="AD101" s="895"/>
      <c r="AE101" s="895"/>
      <c r="AF101" s="895"/>
      <c r="AG101" s="895"/>
      <c r="AH101" s="895"/>
      <c r="AI101" s="895"/>
      <c r="AJ101" s="895"/>
      <c r="AK101" s="895"/>
      <c r="AL101" s="895"/>
      <c r="AM101" s="895"/>
      <c r="AN101" s="895"/>
      <c r="AO101" s="895"/>
      <c r="AP101" s="895"/>
      <c r="AQ101" s="895"/>
      <c r="AR101" s="895"/>
      <c r="AS101" s="895"/>
      <c r="AT101" s="895"/>
      <c r="AU101" s="895"/>
      <c r="AV101" s="895"/>
      <c r="AW101" s="895"/>
      <c r="AX101" s="895"/>
      <c r="AY101" s="895"/>
      <c r="AZ101" s="895"/>
      <c r="BA101" s="895"/>
      <c r="BB101" s="895"/>
      <c r="BC101" s="895"/>
      <c r="BD101" s="895"/>
      <c r="BE101" s="895"/>
      <c r="BF101" s="895"/>
      <c r="BG101" s="895"/>
      <c r="BH101" s="895"/>
      <c r="BI101" s="895"/>
      <c r="BJ101" s="895"/>
      <c r="BK101" s="895"/>
      <c r="BL101" s="895"/>
      <c r="BM101" s="895"/>
      <c r="BN101" s="895"/>
      <c r="BO101" s="895"/>
      <c r="BP101" s="895"/>
      <c r="BQ101" s="895"/>
      <c r="BR101" s="895"/>
      <c r="BS101" s="895"/>
      <c r="BT101" s="895"/>
      <c r="BU101" s="895"/>
      <c r="BV101" s="895"/>
      <c r="BW101" s="895"/>
      <c r="BX101" s="895"/>
      <c r="BY101" s="895"/>
      <c r="BZ101" s="895"/>
      <c r="CA101" s="895"/>
      <c r="CB101" s="895"/>
      <c r="CC101" s="895"/>
      <c r="CD101" s="895"/>
      <c r="CE101" s="895"/>
      <c r="CF101" s="895"/>
      <c r="CG101" s="895"/>
      <c r="CH101" s="895"/>
      <c r="CI101" s="895"/>
      <c r="CJ101" s="895"/>
      <c r="CK101" s="895"/>
      <c r="CL101" s="895"/>
      <c r="CM101" s="895"/>
      <c r="CN101" s="895"/>
      <c r="CO101" s="895"/>
      <c r="CP101" s="895"/>
      <c r="CQ101" s="895"/>
      <c r="CR101" s="895"/>
      <c r="CS101" s="895"/>
      <c r="CT101" s="895"/>
      <c r="CU101" s="895"/>
      <c r="CV101" s="895"/>
      <c r="CW101" s="895"/>
      <c r="CX101" s="895"/>
    </row>
    <row r="102" spans="1:102" ht="11.25" customHeight="1">
      <c r="A102" s="743"/>
      <c r="B102" s="523" t="s">
        <v>535</v>
      </c>
      <c r="C102" s="265">
        <v>1484003</v>
      </c>
      <c r="D102" s="265">
        <v>333</v>
      </c>
      <c r="E102" s="604">
        <v>199</v>
      </c>
      <c r="F102" s="605">
        <v>32</v>
      </c>
      <c r="G102" s="758">
        <v>51.9</v>
      </c>
      <c r="H102" s="666" t="s">
        <v>427</v>
      </c>
      <c r="I102" s="600">
        <v>975</v>
      </c>
      <c r="J102" s="600">
        <v>8500</v>
      </c>
      <c r="K102" s="607">
        <v>275</v>
      </c>
      <c r="L102" s="759" t="s">
        <v>388</v>
      </c>
      <c r="M102" s="606" t="s">
        <v>389</v>
      </c>
      <c r="N102" s="600">
        <v>9000</v>
      </c>
      <c r="O102" s="600">
        <v>270</v>
      </c>
      <c r="P102" s="366">
        <f>SUM(R102:R102)</f>
        <v>6</v>
      </c>
      <c r="Q102" s="249" t="s">
        <v>328</v>
      </c>
      <c r="R102" s="348">
        <v>6</v>
      </c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629"/>
      <c r="AG102" s="251"/>
      <c r="AH102" s="251"/>
      <c r="AI102" s="251"/>
      <c r="AJ102" s="251"/>
      <c r="AK102" s="629"/>
      <c r="AL102" s="629"/>
      <c r="AM102" s="251"/>
      <c r="AN102" s="251"/>
      <c r="AO102" s="251"/>
      <c r="AP102" s="230"/>
      <c r="AQ102" s="252"/>
      <c r="AR102" s="252"/>
      <c r="AS102" s="252"/>
      <c r="AT102" s="251"/>
      <c r="AU102" s="515"/>
      <c r="AV102" s="515"/>
      <c r="AW102" s="515"/>
      <c r="AX102" s="515"/>
      <c r="AY102" s="515"/>
      <c r="AZ102" s="515"/>
      <c r="BA102" s="515"/>
      <c r="BB102" s="613"/>
      <c r="BC102" s="760"/>
      <c r="BD102" s="762"/>
      <c r="BE102" s="762"/>
      <c r="BF102" s="762"/>
      <c r="BG102" s="762"/>
      <c r="BH102" s="762"/>
      <c r="BI102" s="762"/>
      <c r="BJ102" s="762"/>
      <c r="BK102" s="762"/>
      <c r="BL102" s="762"/>
      <c r="BM102" s="762"/>
      <c r="BN102" s="762"/>
      <c r="BO102" s="762"/>
      <c r="BP102" s="762"/>
      <c r="BQ102" s="762"/>
      <c r="BR102" s="762"/>
      <c r="BS102" s="762"/>
      <c r="BT102" s="762"/>
      <c r="BU102" s="762"/>
      <c r="BV102" s="199"/>
      <c r="BW102" s="762"/>
      <c r="BX102" s="762"/>
      <c r="BY102" s="762"/>
      <c r="BZ102" s="762"/>
      <c r="CA102" s="762"/>
      <c r="CB102" s="762"/>
      <c r="CC102" s="762"/>
      <c r="CD102" s="762"/>
      <c r="CE102" s="762"/>
      <c r="CF102" s="762"/>
      <c r="CG102" s="760"/>
      <c r="CH102" s="615"/>
      <c r="CI102" s="615"/>
      <c r="CJ102" s="615"/>
      <c r="CK102" s="615"/>
      <c r="CL102" s="615"/>
      <c r="CM102" s="769"/>
      <c r="CN102" s="615"/>
      <c r="CO102" s="770"/>
      <c r="CP102" s="615"/>
      <c r="CQ102" s="615"/>
      <c r="CR102" s="770"/>
      <c r="CS102" s="615"/>
      <c r="CT102" s="615"/>
      <c r="CU102" s="615"/>
      <c r="CV102" s="770"/>
      <c r="CW102" s="615"/>
      <c r="CX102" s="856" t="s">
        <v>536</v>
      </c>
    </row>
    <row r="103" spans="1:102" s="122" customFormat="1" ht="5.25" customHeight="1">
      <c r="A103" s="743"/>
      <c r="B103" s="776"/>
      <c r="C103" s="776"/>
      <c r="D103" s="776"/>
      <c r="E103" s="776"/>
      <c r="F103" s="776"/>
      <c r="G103" s="776"/>
      <c r="H103" s="776"/>
      <c r="I103" s="776"/>
      <c r="J103" s="776"/>
      <c r="K103" s="776"/>
      <c r="L103" s="776"/>
      <c r="M103" s="776"/>
      <c r="N103" s="776"/>
      <c r="O103" s="776"/>
      <c r="P103" s="776"/>
      <c r="Q103" s="776"/>
      <c r="R103" s="776"/>
      <c r="S103" s="776"/>
      <c r="T103" s="776"/>
      <c r="U103" s="776"/>
      <c r="V103" s="776"/>
      <c r="W103" s="776"/>
      <c r="X103" s="776"/>
      <c r="Y103" s="776"/>
      <c r="Z103" s="776"/>
      <c r="AA103" s="776"/>
      <c r="AB103" s="776"/>
      <c r="AC103" s="776"/>
      <c r="AD103" s="776"/>
      <c r="AE103" s="776"/>
      <c r="AF103" s="776"/>
      <c r="AG103" s="776"/>
      <c r="AH103" s="776"/>
      <c r="AI103" s="776"/>
      <c r="AJ103" s="776"/>
      <c r="AK103" s="776"/>
      <c r="AL103" s="776"/>
      <c r="AM103" s="776"/>
      <c r="AN103" s="776"/>
      <c r="AO103" s="776"/>
      <c r="AP103" s="776"/>
      <c r="AQ103" s="776"/>
      <c r="AR103" s="776"/>
      <c r="AS103" s="776"/>
      <c r="AT103" s="776"/>
      <c r="AU103" s="776"/>
      <c r="AV103" s="776"/>
      <c r="AW103" s="776"/>
      <c r="AX103" s="776"/>
      <c r="AY103" s="776"/>
      <c r="AZ103" s="776"/>
      <c r="BA103" s="776"/>
      <c r="BB103" s="776"/>
      <c r="BC103" s="776"/>
      <c r="BD103" s="776"/>
      <c r="BE103" s="776"/>
      <c r="BF103" s="776"/>
      <c r="BG103" s="776"/>
      <c r="BH103" s="776"/>
      <c r="BI103" s="776"/>
      <c r="BJ103" s="776"/>
      <c r="BK103" s="776"/>
      <c r="BL103" s="776"/>
      <c r="BM103" s="776"/>
      <c r="BN103" s="776"/>
      <c r="BO103" s="776"/>
      <c r="BP103" s="776"/>
      <c r="BQ103" s="776"/>
      <c r="BR103" s="776"/>
      <c r="BS103" s="776"/>
      <c r="BT103" s="776"/>
      <c r="BU103" s="776"/>
      <c r="BV103" s="776"/>
      <c r="BW103" s="776"/>
      <c r="BX103" s="776"/>
      <c r="BY103" s="776"/>
      <c r="BZ103" s="776"/>
      <c r="CA103" s="776"/>
      <c r="CB103" s="776"/>
      <c r="CC103" s="776"/>
      <c r="CD103" s="776"/>
      <c r="CE103" s="776"/>
      <c r="CF103" s="776"/>
      <c r="CG103" s="776"/>
      <c r="CH103" s="776"/>
      <c r="CI103" s="776"/>
      <c r="CJ103" s="776"/>
      <c r="CK103" s="776"/>
      <c r="CL103" s="776"/>
      <c r="CM103" s="776"/>
      <c r="CN103" s="776"/>
      <c r="CO103" s="776"/>
      <c r="CP103" s="776"/>
      <c r="CQ103" s="776"/>
      <c r="CR103" s="776"/>
      <c r="CS103" s="776"/>
      <c r="CT103" s="776"/>
      <c r="CU103" s="776"/>
      <c r="CV103" s="776"/>
      <c r="CW103" s="776"/>
      <c r="CX103" s="895"/>
    </row>
    <row r="104" spans="1:102" ht="11.25" customHeight="1">
      <c r="A104" s="743"/>
      <c r="B104" s="523" t="s">
        <v>537</v>
      </c>
      <c r="C104" s="323">
        <v>1034066</v>
      </c>
      <c r="D104" s="265">
        <v>3333</v>
      </c>
      <c r="E104" s="604">
        <v>214.6</v>
      </c>
      <c r="F104" s="605">
        <v>51</v>
      </c>
      <c r="G104" s="758" t="s">
        <v>538</v>
      </c>
      <c r="H104" s="666" t="s">
        <v>487</v>
      </c>
      <c r="I104" s="600">
        <v>780</v>
      </c>
      <c r="J104" s="600">
        <v>12000</v>
      </c>
      <c r="K104" s="607">
        <v>234</v>
      </c>
      <c r="L104" s="759" t="s">
        <v>388</v>
      </c>
      <c r="M104" s="606" t="s">
        <v>389</v>
      </c>
      <c r="N104" s="600">
        <v>3000</v>
      </c>
      <c r="O104" s="600">
        <v>75</v>
      </c>
      <c r="P104" s="366">
        <f>SUM(R104:R105)</f>
        <v>10</v>
      </c>
      <c r="Q104" s="249" t="s">
        <v>328</v>
      </c>
      <c r="R104" s="348">
        <v>8</v>
      </c>
      <c r="S104" s="251"/>
      <c r="T104" s="251"/>
      <c r="U104" s="251"/>
      <c r="V104" s="251"/>
      <c r="W104" s="251"/>
      <c r="X104" s="251"/>
      <c r="Y104" s="251"/>
      <c r="Z104" s="251"/>
      <c r="AA104" s="251"/>
      <c r="AB104" s="251"/>
      <c r="AC104" s="251"/>
      <c r="AD104" s="251"/>
      <c r="AE104" s="251"/>
      <c r="AF104" s="251"/>
      <c r="AG104" s="251"/>
      <c r="AH104" s="251"/>
      <c r="AI104" s="251"/>
      <c r="AJ104" s="251"/>
      <c r="AK104" s="629"/>
      <c r="AL104" s="629"/>
      <c r="AM104" s="251"/>
      <c r="AN104" s="251"/>
      <c r="AO104" s="251"/>
      <c r="AP104" s="183" t="s">
        <v>532</v>
      </c>
      <c r="AQ104" s="251"/>
      <c r="AR104" s="251"/>
      <c r="AS104" s="311" t="s">
        <v>533</v>
      </c>
      <c r="AT104" s="251"/>
      <c r="AU104" s="515"/>
      <c r="AV104" s="515"/>
      <c r="AW104" s="515"/>
      <c r="AX104" s="515"/>
      <c r="AY104" s="515"/>
      <c r="AZ104" s="515"/>
      <c r="BA104" s="515"/>
      <c r="BB104" s="884"/>
      <c r="BC104" s="760"/>
      <c r="BD104" s="762"/>
      <c r="BE104" s="762"/>
      <c r="BF104" s="762"/>
      <c r="BG104" s="762"/>
      <c r="BH104" s="762"/>
      <c r="BI104" s="762"/>
      <c r="BJ104" s="762"/>
      <c r="BK104" s="762"/>
      <c r="BL104" s="762"/>
      <c r="BM104" s="762"/>
      <c r="BN104" s="762"/>
      <c r="BO104" s="762"/>
      <c r="BP104" s="762"/>
      <c r="BQ104" s="762"/>
      <c r="BR104" s="762"/>
      <c r="BS104" s="762"/>
      <c r="BT104" s="762"/>
      <c r="BU104" s="762"/>
      <c r="BV104" s="199"/>
      <c r="BW104" s="762"/>
      <c r="BX104" s="762"/>
      <c r="BY104" s="762"/>
      <c r="BZ104" s="762"/>
      <c r="CA104" s="762"/>
      <c r="CB104" s="762"/>
      <c r="CC104" s="762"/>
      <c r="CD104" s="762"/>
      <c r="CE104" s="762"/>
      <c r="CF104" s="762"/>
      <c r="CG104" s="760"/>
      <c r="CH104" s="615"/>
      <c r="CI104" s="615"/>
      <c r="CJ104" s="615"/>
      <c r="CK104" s="615"/>
      <c r="CL104" s="615"/>
      <c r="CM104" s="760"/>
      <c r="CN104" s="615"/>
      <c r="CO104" s="770"/>
      <c r="CP104" s="615"/>
      <c r="CQ104" s="615"/>
      <c r="CR104" s="770"/>
      <c r="CS104" s="615"/>
      <c r="CT104" s="615"/>
      <c r="CU104" s="615"/>
      <c r="CV104" s="770"/>
      <c r="CW104" s="615"/>
      <c r="CX104" s="856" t="s">
        <v>534</v>
      </c>
    </row>
    <row r="105" spans="1:102" ht="11.25" customHeight="1">
      <c r="A105" s="743"/>
      <c r="B105" s="523"/>
      <c r="C105" s="323"/>
      <c r="D105" s="323"/>
      <c r="E105" s="604"/>
      <c r="F105" s="605"/>
      <c r="G105" s="604"/>
      <c r="H105" s="666"/>
      <c r="I105" s="600"/>
      <c r="J105" s="600"/>
      <c r="K105" s="607"/>
      <c r="L105" s="928"/>
      <c r="M105" s="666"/>
      <c r="N105" s="600"/>
      <c r="O105" s="600"/>
      <c r="P105" s="366"/>
      <c r="Q105" s="249" t="s">
        <v>259</v>
      </c>
      <c r="R105" s="348">
        <v>2</v>
      </c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  <c r="AD105" s="251"/>
      <c r="AE105" s="251"/>
      <c r="AF105" s="251"/>
      <c r="AG105" s="251"/>
      <c r="AH105" s="251"/>
      <c r="AI105" s="251"/>
      <c r="AJ105" s="251"/>
      <c r="AK105" s="251"/>
      <c r="AL105" s="251"/>
      <c r="AM105" s="251"/>
      <c r="AN105" s="251"/>
      <c r="AO105" s="251"/>
      <c r="AP105" s="230"/>
      <c r="AQ105" s="252"/>
      <c r="AR105" s="252"/>
      <c r="AS105" s="252"/>
      <c r="AT105" s="251"/>
      <c r="AU105" s="515"/>
      <c r="AV105" s="515"/>
      <c r="AW105" s="515"/>
      <c r="AX105" s="515"/>
      <c r="AY105" s="515"/>
      <c r="AZ105" s="515"/>
      <c r="BA105" s="515"/>
      <c r="BB105" s="884"/>
      <c r="BC105" s="929"/>
      <c r="BD105" s="287"/>
      <c r="BE105" s="287"/>
      <c r="BF105" s="287"/>
      <c r="BG105" s="287"/>
      <c r="BH105" s="287"/>
      <c r="BI105" s="287"/>
      <c r="BJ105" s="287"/>
      <c r="BK105" s="287"/>
      <c r="BL105" s="287"/>
      <c r="BM105" s="287"/>
      <c r="BN105" s="287"/>
      <c r="BO105" s="287"/>
      <c r="BP105" s="287"/>
      <c r="BQ105" s="287"/>
      <c r="BR105" s="762"/>
      <c r="BS105" s="287"/>
      <c r="BT105" s="287"/>
      <c r="BU105" s="287"/>
      <c r="BV105" s="199"/>
      <c r="BW105" s="287"/>
      <c r="BX105" s="287"/>
      <c r="BY105" s="287"/>
      <c r="BZ105" s="287"/>
      <c r="CA105" s="287"/>
      <c r="CB105" s="287"/>
      <c r="CC105" s="287"/>
      <c r="CD105" s="287"/>
      <c r="CE105" s="287"/>
      <c r="CF105" s="287"/>
      <c r="CG105" s="929"/>
      <c r="CH105" s="617"/>
      <c r="CI105" s="617"/>
      <c r="CJ105" s="617"/>
      <c r="CK105" s="617"/>
      <c r="CL105" s="617"/>
      <c r="CM105" s="760"/>
      <c r="CN105" s="617"/>
      <c r="CO105" s="930"/>
      <c r="CP105" s="615"/>
      <c r="CQ105" s="617"/>
      <c r="CR105" s="930"/>
      <c r="CS105" s="617"/>
      <c r="CT105" s="617"/>
      <c r="CU105" s="617"/>
      <c r="CV105" s="930"/>
      <c r="CW105" s="617"/>
      <c r="CX105" s="856"/>
    </row>
    <row r="106" spans="1:102" s="122" customFormat="1" ht="5.25" customHeight="1">
      <c r="A106" s="874"/>
      <c r="B106" s="874"/>
      <c r="C106" s="874"/>
      <c r="D106" s="874"/>
      <c r="E106" s="874"/>
      <c r="F106" s="874"/>
      <c r="G106" s="874"/>
      <c r="H106" s="874"/>
      <c r="I106" s="874"/>
      <c r="J106" s="874"/>
      <c r="K106" s="874"/>
      <c r="L106" s="874"/>
      <c r="M106" s="874"/>
      <c r="N106" s="874"/>
      <c r="O106" s="874"/>
      <c r="P106" s="874"/>
      <c r="Q106" s="874"/>
      <c r="R106" s="874"/>
      <c r="S106" s="874"/>
      <c r="T106" s="874"/>
      <c r="U106" s="874"/>
      <c r="V106" s="874"/>
      <c r="W106" s="874"/>
      <c r="X106" s="874"/>
      <c r="Y106" s="874"/>
      <c r="Z106" s="874"/>
      <c r="AA106" s="874"/>
      <c r="AB106" s="874"/>
      <c r="AC106" s="874"/>
      <c r="AD106" s="874"/>
      <c r="AE106" s="874"/>
      <c r="AF106" s="874"/>
      <c r="AG106" s="874"/>
      <c r="AH106" s="874"/>
      <c r="AI106" s="874"/>
      <c r="AJ106" s="874"/>
      <c r="AK106" s="874"/>
      <c r="AL106" s="874"/>
      <c r="AM106" s="874"/>
      <c r="AN106" s="874"/>
      <c r="AO106" s="874"/>
      <c r="AP106" s="874"/>
      <c r="AQ106" s="874"/>
      <c r="AR106" s="874"/>
      <c r="AS106" s="874"/>
      <c r="AT106" s="874"/>
      <c r="AU106" s="874"/>
      <c r="AV106" s="874"/>
      <c r="AW106" s="874"/>
      <c r="AX106" s="874"/>
      <c r="AY106" s="874"/>
      <c r="AZ106" s="874"/>
      <c r="BA106" s="874"/>
      <c r="BB106" s="874"/>
      <c r="BC106" s="874"/>
      <c r="BD106" s="874"/>
      <c r="BE106" s="874"/>
      <c r="BF106" s="874"/>
      <c r="BG106" s="874"/>
      <c r="BH106" s="874"/>
      <c r="BI106" s="874"/>
      <c r="BJ106" s="874"/>
      <c r="BK106" s="874"/>
      <c r="BL106" s="874"/>
      <c r="BM106" s="874"/>
      <c r="BN106" s="874"/>
      <c r="BO106" s="874"/>
      <c r="BP106" s="874"/>
      <c r="BQ106" s="874"/>
      <c r="BR106" s="874"/>
      <c r="BS106" s="874"/>
      <c r="BT106" s="874"/>
      <c r="BU106" s="874"/>
      <c r="BV106" s="874"/>
      <c r="BW106" s="874"/>
      <c r="BX106" s="874"/>
      <c r="BY106" s="874"/>
      <c r="BZ106" s="874"/>
      <c r="CA106" s="874"/>
      <c r="CB106" s="874"/>
      <c r="CC106" s="874"/>
      <c r="CD106" s="874"/>
      <c r="CE106" s="874"/>
      <c r="CF106" s="874"/>
      <c r="CG106" s="874"/>
      <c r="CH106" s="874"/>
      <c r="CI106" s="874"/>
      <c r="CJ106" s="874"/>
      <c r="CK106" s="874"/>
      <c r="CL106" s="874"/>
      <c r="CM106" s="874"/>
      <c r="CN106" s="874"/>
      <c r="CO106" s="874"/>
      <c r="CP106" s="874"/>
      <c r="CQ106" s="874"/>
      <c r="CR106" s="874"/>
      <c r="CS106" s="874"/>
      <c r="CT106" s="874"/>
      <c r="CU106" s="874"/>
      <c r="CV106" s="874"/>
      <c r="CW106" s="874"/>
      <c r="CX106" s="931"/>
    </row>
    <row r="107" spans="6:102" ht="11.25" customHeight="1">
      <c r="F107"/>
      <c r="G107"/>
      <c r="H107"/>
      <c r="I107"/>
      <c r="J107"/>
      <c r="K107" s="932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 s="933" t="s">
        <v>423</v>
      </c>
      <c r="AP107" s="933"/>
      <c r="AQ107" s="933"/>
      <c r="AR107"/>
      <c r="AS107" s="933" t="s">
        <v>424</v>
      </c>
      <c r="AT107" s="933"/>
      <c r="AU107"/>
      <c r="AV107"/>
      <c r="AW107"/>
      <c r="AX107"/>
      <c r="AY107"/>
      <c r="AZ107"/>
      <c r="BA107"/>
      <c r="BB107" s="133"/>
      <c r="BC107" s="417"/>
      <c r="BD107" s="417"/>
      <c r="BE107" s="417"/>
      <c r="BF107" s="417"/>
      <c r="BG107" s="417"/>
      <c r="BH107" s="417"/>
      <c r="BI107" s="417"/>
      <c r="BJ107"/>
      <c r="BK107" s="418"/>
      <c r="BL107" s="418"/>
      <c r="BM107" s="418"/>
      <c r="BN107" s="418"/>
      <c r="BO107"/>
      <c r="BP107" s="419"/>
      <c r="BQ107"/>
      <c r="BR107" s="420"/>
      <c r="BS107" s="420"/>
      <c r="BT107" s="420"/>
      <c r="BU107"/>
      <c r="BV107" s="421"/>
      <c r="BW107" s="421"/>
      <c r="BY107" s="422"/>
      <c r="BZ107" s="422"/>
      <c r="CB107" s="423"/>
      <c r="CD107" s="424"/>
      <c r="CF107" s="425"/>
      <c r="CG107" s="425"/>
      <c r="CH107" s="425"/>
      <c r="CI107" s="425"/>
      <c r="CJ107" s="425"/>
      <c r="CK107" s="425"/>
      <c r="CL107" s="425"/>
      <c r="CM107" s="425"/>
      <c r="CN107" s="425"/>
      <c r="CP107" s="207"/>
      <c r="CQ107" s="207"/>
      <c r="CS107" s="426"/>
      <c r="CT107" s="426"/>
      <c r="CU107" s="426"/>
      <c r="CX107"/>
    </row>
    <row r="108" spans="1:256" s="132" customFormat="1" ht="11.25" customHeight="1">
      <c r="A108" s="122"/>
      <c r="B108" s="123"/>
      <c r="C108" s="124" t="s">
        <v>295</v>
      </c>
      <c r="D108" s="124"/>
      <c r="E108" s="124"/>
      <c r="F108" s="124"/>
      <c r="G108" s="124"/>
      <c r="H108" s="128"/>
      <c r="I108" s="129"/>
      <c r="J108" s="129"/>
      <c r="K108" s="129"/>
      <c r="L108" s="128"/>
      <c r="M108" s="128"/>
      <c r="N108" s="129"/>
      <c r="O108" s="129"/>
      <c r="P108" s="130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U108" s="133"/>
      <c r="AV108" s="133"/>
      <c r="AW108" s="133"/>
      <c r="AX108" s="133"/>
      <c r="AY108" s="133"/>
      <c r="AZ108" s="133"/>
      <c r="BA108" s="133"/>
      <c r="BB108"/>
      <c r="BC108" s="417" t="s">
        <v>296</v>
      </c>
      <c r="BD108" s="417"/>
      <c r="BE108" s="417"/>
      <c r="BF108" s="417"/>
      <c r="BG108" s="417"/>
      <c r="BH108" s="417"/>
      <c r="BI108" s="417"/>
      <c r="BJ108"/>
      <c r="BK108" s="418" t="s">
        <v>297</v>
      </c>
      <c r="BL108" s="418"/>
      <c r="BM108" s="418"/>
      <c r="BN108" s="418"/>
      <c r="BO108"/>
      <c r="BP108" s="419"/>
      <c r="BQ108" s="427"/>
      <c r="BR108" s="420"/>
      <c r="BS108" s="420"/>
      <c r="BT108" s="420"/>
      <c r="BU108" s="133"/>
      <c r="BV108" s="421"/>
      <c r="BW108" s="421"/>
      <c r="BX108" s="133"/>
      <c r="BY108" s="422"/>
      <c r="BZ108" s="422"/>
      <c r="CA108" s="133"/>
      <c r="CB108" s="423"/>
      <c r="CD108" s="424"/>
      <c r="CF108" s="425"/>
      <c r="CG108" s="425"/>
      <c r="CH108" s="425"/>
      <c r="CI108" s="425"/>
      <c r="CJ108" s="425"/>
      <c r="CK108" s="428"/>
      <c r="CL108" s="428"/>
      <c r="CM108" s="428"/>
      <c r="CN108" s="428"/>
      <c r="CP108" s="429" t="s">
        <v>298</v>
      </c>
      <c r="CQ108" s="429"/>
      <c r="CR108" s="429"/>
      <c r="CS108" s="429"/>
      <c r="CT108" s="429"/>
      <c r="CU108" s="426"/>
      <c r="CW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32" customFormat="1" ht="11.25" customHeight="1">
      <c r="A109" s="122"/>
      <c r="B109" s="123"/>
      <c r="C109" s="124"/>
      <c r="V109" s="416"/>
      <c r="W109" s="416"/>
      <c r="X109" s="416"/>
      <c r="Y109" s="416"/>
      <c r="Z109" s="416"/>
      <c r="AA109" s="416"/>
      <c r="AB109" s="416"/>
      <c r="AU109" s="133"/>
      <c r="AV109" s="133"/>
      <c r="AW109" s="133"/>
      <c r="AX109" s="133"/>
      <c r="AY109" s="133"/>
      <c r="AZ109" s="133"/>
      <c r="BA109" s="133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 s="419"/>
      <c r="BQ109"/>
      <c r="BR109" s="420"/>
      <c r="BS109" s="420"/>
      <c r="BT109" s="420"/>
      <c r="BU109" s="133"/>
      <c r="BV109" s="421"/>
      <c r="BW109" s="421"/>
      <c r="BX109" s="133"/>
      <c r="BY109" s="422"/>
      <c r="BZ109" s="422"/>
      <c r="CA109" s="133"/>
      <c r="CB109" s="423"/>
      <c r="CD109" s="424"/>
      <c r="CF109" s="428"/>
      <c r="CG109" s="428"/>
      <c r="CH109" s="428"/>
      <c r="CI109" s="428"/>
      <c r="CJ109" s="428"/>
      <c r="CK109" s="428"/>
      <c r="CL109" s="428"/>
      <c r="CM109" s="428"/>
      <c r="CN109" s="428"/>
      <c r="CQ109"/>
      <c r="CR109"/>
      <c r="CS109" s="430" t="s">
        <v>299</v>
      </c>
      <c r="CT109" s="430"/>
      <c r="CU109" s="430"/>
      <c r="CV109" s="430"/>
      <c r="CW109" s="430"/>
      <c r="CX109"/>
      <c r="CY109" s="431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32" customFormat="1" ht="11.25" customHeight="1">
      <c r="A110" s="122"/>
      <c r="B110" s="123"/>
      <c r="C110" s="124"/>
      <c r="D110" s="125"/>
      <c r="E110" s="126"/>
      <c r="F110" s="127"/>
      <c r="G110" s="126"/>
      <c r="H110" s="128"/>
      <c r="I110" s="129"/>
      <c r="J110" s="129"/>
      <c r="K110" s="129"/>
      <c r="L110" s="128"/>
      <c r="M110" s="128"/>
      <c r="N110" s="129"/>
      <c r="O110" s="129"/>
      <c r="P110" s="130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AU110" s="133"/>
      <c r="AV110" s="133"/>
      <c r="AW110" s="133"/>
      <c r="AX110" s="133"/>
      <c r="AY110" s="133"/>
      <c r="AZ110" s="133"/>
      <c r="BA110" s="133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 s="432" t="s">
        <v>300</v>
      </c>
      <c r="BP110" s="432"/>
      <c r="BQ110" s="432"/>
      <c r="BR110" s="432"/>
      <c r="BS110" s="432"/>
      <c r="BT110" s="432"/>
      <c r="BU110" s="432"/>
      <c r="BV110" s="432"/>
      <c r="BW110" s="432"/>
      <c r="BX110" s="432"/>
      <c r="BY110" s="422"/>
      <c r="BZ110" s="422"/>
      <c r="CA110" s="133"/>
      <c r="CB110" s="423"/>
      <c r="CD110" s="424"/>
      <c r="CE110"/>
      <c r="CF110" s="433" t="s">
        <v>301</v>
      </c>
      <c r="CG110" s="433"/>
      <c r="CH110" s="433"/>
      <c r="CI110" s="433"/>
      <c r="CJ110" s="433"/>
      <c r="CK110" s="433"/>
      <c r="CL110" s="433"/>
      <c r="CM110" s="433"/>
      <c r="CN110" s="433"/>
      <c r="CQ110"/>
      <c r="CR110"/>
      <c r="CS110" s="434" t="s">
        <v>302</v>
      </c>
      <c r="CT110" s="434"/>
      <c r="CU110" s="434"/>
      <c r="CV110" s="434"/>
      <c r="CW110" s="434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32" customFormat="1" ht="11.25" customHeight="1">
      <c r="A111" s="122"/>
      <c r="B111" s="123"/>
      <c r="C111" s="435"/>
      <c r="D111" s="125"/>
      <c r="E111" s="126"/>
      <c r="F111" s="127"/>
      <c r="G111" s="126"/>
      <c r="H111" s="128"/>
      <c r="I111" s="129"/>
      <c r="J111" s="129"/>
      <c r="K111" s="129"/>
      <c r="L111" s="128"/>
      <c r="M111" s="128"/>
      <c r="N111" s="129"/>
      <c r="O111" s="129"/>
      <c r="P111" s="130"/>
      <c r="Q111" s="416"/>
      <c r="R111" s="416"/>
      <c r="S111" s="416"/>
      <c r="T111" s="416"/>
      <c r="U111" s="416"/>
      <c r="V111" s="416"/>
      <c r="W111" s="416"/>
      <c r="X111" s="416"/>
      <c r="Y111" s="416"/>
      <c r="Z111" s="416"/>
      <c r="AA111" s="416"/>
      <c r="AB111" s="416"/>
      <c r="AU111" s="133"/>
      <c r="AV111" s="133"/>
      <c r="AW111" s="133"/>
      <c r="AX111" s="133"/>
      <c r="AY111" s="133"/>
      <c r="AZ111" s="133"/>
      <c r="BA111" s="133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 s="420"/>
      <c r="BS111" s="420"/>
      <c r="BT111" s="420"/>
      <c r="BU111" s="133"/>
      <c r="BV111" s="421"/>
      <c r="BW111" s="421"/>
      <c r="BX111" s="133"/>
      <c r="BY111" s="422"/>
      <c r="BZ111" s="422"/>
      <c r="CA111" s="133"/>
      <c r="CB111" s="423"/>
      <c r="CD111" s="424"/>
      <c r="CW111"/>
      <c r="CX111"/>
      <c r="CY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32" customFormat="1" ht="11.25" customHeight="1">
      <c r="A112" s="122"/>
      <c r="B112" s="123"/>
      <c r="C112" s="436" t="s">
        <v>303</v>
      </c>
      <c r="D112" s="436"/>
      <c r="E112" s="436"/>
      <c r="F112" s="436"/>
      <c r="G112" s="436"/>
      <c r="H112" s="436"/>
      <c r="I112" s="436"/>
      <c r="J112" s="436"/>
      <c r="K112" s="436"/>
      <c r="L112" s="436"/>
      <c r="M112" s="436"/>
      <c r="N112" s="129"/>
      <c r="O112" s="129"/>
      <c r="P112" s="130"/>
      <c r="Q112" s="128"/>
      <c r="R112" s="131"/>
      <c r="AU112" s="133"/>
      <c r="AV112" s="133"/>
      <c r="AW112" s="133"/>
      <c r="AX112" s="133"/>
      <c r="AY112" s="133"/>
      <c r="AZ112" s="133"/>
      <c r="BA112" s="133"/>
      <c r="BB112"/>
      <c r="BC112"/>
      <c r="BD112"/>
      <c r="BE112"/>
      <c r="BF112"/>
      <c r="BG112"/>
      <c r="BH112"/>
      <c r="BI112"/>
      <c r="BJ112" s="133"/>
      <c r="BK112" s="133"/>
      <c r="BL112" s="133"/>
      <c r="BM112" s="133"/>
      <c r="BN112" s="133"/>
      <c r="BO112" s="133"/>
      <c r="BP112" s="133"/>
      <c r="BQ112" s="133"/>
      <c r="BR112" s="437" t="s">
        <v>304</v>
      </c>
      <c r="BS112" s="437"/>
      <c r="BT112" s="437"/>
      <c r="BU112" s="437"/>
      <c r="BV112" s="437"/>
      <c r="BW112" s="437"/>
      <c r="BX112" s="438"/>
      <c r="BY112" s="422"/>
      <c r="BZ112" s="422"/>
      <c r="CA112" s="438"/>
      <c r="CB112" s="423"/>
      <c r="CD112" s="424"/>
      <c r="CF112"/>
      <c r="CG112"/>
      <c r="CH112"/>
      <c r="CI112"/>
      <c r="CW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32" customFormat="1" ht="11.25" customHeight="1">
      <c r="A113" s="122"/>
      <c r="B113" s="123"/>
      <c r="C113" s="124"/>
      <c r="D113" s="125"/>
      <c r="E113" s="126"/>
      <c r="F113" s="127"/>
      <c r="G113" s="126"/>
      <c r="H113" s="128"/>
      <c r="I113" s="129"/>
      <c r="J113" s="129"/>
      <c r="K113" s="129"/>
      <c r="L113" s="128"/>
      <c r="M113" s="128"/>
      <c r="N113" s="129"/>
      <c r="O113" s="129"/>
      <c r="P113" s="130"/>
      <c r="Q113" s="128"/>
      <c r="R113" s="131"/>
      <c r="AE113"/>
      <c r="AW113" s="133"/>
      <c r="AX113" s="133"/>
      <c r="AY113" s="133"/>
      <c r="AZ113" s="133"/>
      <c r="BA113" s="133"/>
      <c r="BB113"/>
      <c r="BC113"/>
      <c r="BD113"/>
      <c r="BE113"/>
      <c r="BF11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421"/>
      <c r="BW113" s="421"/>
      <c r="BX113" s="133"/>
      <c r="BY113" s="422"/>
      <c r="BZ113" s="422"/>
      <c r="CA113" s="133"/>
      <c r="CB113" s="423"/>
      <c r="CD113" s="424"/>
      <c r="CW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32" customFormat="1" ht="11.25" customHeight="1">
      <c r="A114" s="122"/>
      <c r="B114" s="123"/>
      <c r="C114" s="124"/>
      <c r="D114" s="125"/>
      <c r="E114" s="126"/>
      <c r="F114" s="127"/>
      <c r="G114" s="126"/>
      <c r="H114" s="128"/>
      <c r="I114" s="129"/>
      <c r="J114" s="129"/>
      <c r="K114" s="129"/>
      <c r="L114" s="128"/>
      <c r="M114" s="128"/>
      <c r="N114" s="129"/>
      <c r="O114" s="129"/>
      <c r="P114" s="130"/>
      <c r="Q114" s="128"/>
      <c r="R114" s="131"/>
      <c r="AU114" s="133"/>
      <c r="AV114" s="133"/>
      <c r="AW114" s="133"/>
      <c r="AX114" s="133"/>
      <c r="AY114" s="133"/>
      <c r="AZ114" s="133"/>
      <c r="BA114" s="133"/>
      <c r="BB114"/>
      <c r="BC114"/>
      <c r="BD114"/>
      <c r="BE114"/>
      <c r="BF114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439" t="s">
        <v>305</v>
      </c>
      <c r="BW114" s="439"/>
      <c r="BX114" s="439"/>
      <c r="BY114" s="439"/>
      <c r="BZ114" s="439"/>
      <c r="CA114" s="439"/>
      <c r="CB114" s="439"/>
      <c r="CC114" s="439"/>
      <c r="CD114" s="439"/>
      <c r="CE114" s="439"/>
      <c r="CF114" s="440"/>
      <c r="CW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32" customFormat="1" ht="11.25" customHeight="1">
      <c r="A115" s="122"/>
      <c r="B115" s="123"/>
      <c r="C115" s="124"/>
      <c r="D115" s="125"/>
      <c r="E115" s="126"/>
      <c r="F115" s="127"/>
      <c r="G115" s="126"/>
      <c r="H115" s="128"/>
      <c r="I115" s="129"/>
      <c r="J115" s="129"/>
      <c r="K115" s="129"/>
      <c r="L115" s="128"/>
      <c r="M115" s="128"/>
      <c r="N115" s="129"/>
      <c r="O115" s="129"/>
      <c r="P115" s="130"/>
      <c r="Q115" s="128"/>
      <c r="R115" s="131"/>
      <c r="AU115" s="133"/>
      <c r="AV115" s="133"/>
      <c r="AW115" s="133"/>
      <c r="AX115" s="133"/>
      <c r="AY115" s="133"/>
      <c r="AZ115" s="133"/>
      <c r="BA115" s="133"/>
      <c r="BB115"/>
      <c r="BC115"/>
      <c r="BD115"/>
      <c r="BE115"/>
      <c r="BF115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422"/>
      <c r="BZ115" s="422"/>
      <c r="CA115" s="133"/>
      <c r="CB115" s="423"/>
      <c r="CD115" s="424"/>
      <c r="CU115"/>
      <c r="CW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32" customFormat="1" ht="11.25" customHeight="1">
      <c r="A116" s="122"/>
      <c r="B116" s="123"/>
      <c r="C116" s="124"/>
      <c r="D116" s="125"/>
      <c r="E116" s="126"/>
      <c r="F116" s="127"/>
      <c r="G116" s="126"/>
      <c r="H116" s="128"/>
      <c r="I116" s="129"/>
      <c r="J116" s="129"/>
      <c r="K116" s="129"/>
      <c r="L116" s="128"/>
      <c r="M116" s="128"/>
      <c r="N116" s="129"/>
      <c r="O116" s="129"/>
      <c r="P116" s="130"/>
      <c r="Q116" s="128"/>
      <c r="R116" s="131"/>
      <c r="AU116" s="133"/>
      <c r="AV116" s="133"/>
      <c r="AW116" s="133"/>
      <c r="AX116" s="133"/>
      <c r="AY116" s="133"/>
      <c r="AZ116" s="133"/>
      <c r="BA116" s="133"/>
      <c r="BB116"/>
      <c r="BC116"/>
      <c r="BD116"/>
      <c r="BE116"/>
      <c r="BF116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441" t="s">
        <v>306</v>
      </c>
      <c r="BZ116" s="441"/>
      <c r="CA116" s="441"/>
      <c r="CB116" s="441"/>
      <c r="CC116" s="441"/>
      <c r="CD116" s="441"/>
      <c r="CE116" s="431"/>
      <c r="CF116" s="431"/>
      <c r="CG116" s="431"/>
      <c r="CH116" s="431"/>
      <c r="CI116" s="431"/>
      <c r="CJ116" s="431"/>
      <c r="CW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32" customFormat="1" ht="11.25" customHeight="1">
      <c r="A117" s="122"/>
      <c r="B117" s="123"/>
      <c r="C117" s="124"/>
      <c r="D117" s="125"/>
      <c r="E117" s="126"/>
      <c r="F117" s="127"/>
      <c r="G117" s="126"/>
      <c r="H117" s="128"/>
      <c r="I117" s="129"/>
      <c r="J117" s="129"/>
      <c r="K117" s="129"/>
      <c r="L117" s="128"/>
      <c r="M117" s="128"/>
      <c r="N117" s="129"/>
      <c r="O117" s="442"/>
      <c r="P117" s="443"/>
      <c r="Q117" s="444"/>
      <c r="R117" s="445"/>
      <c r="S117" s="133"/>
      <c r="T117" s="133"/>
      <c r="U117" s="133"/>
      <c r="V117" s="133"/>
      <c r="W117" s="133"/>
      <c r="X117" s="133"/>
      <c r="Y117" s="133"/>
      <c r="Z117" s="133"/>
      <c r="AA117" s="133"/>
      <c r="AB117" s="133"/>
      <c r="AC117" s="133"/>
      <c r="AU117" s="133"/>
      <c r="AV117" s="133"/>
      <c r="AW117" s="133"/>
      <c r="AX117" s="133"/>
      <c r="AY117" s="133"/>
      <c r="AZ117" s="133"/>
      <c r="BA117" s="133"/>
      <c r="BB117"/>
      <c r="BC117"/>
      <c r="BD117"/>
      <c r="BE117"/>
      <c r="BF117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423"/>
      <c r="CD117" s="424"/>
      <c r="CW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:256" s="132" customFormat="1" ht="11.25" customHeight="1">
      <c r="A118" s="122"/>
      <c r="B118" s="123"/>
      <c r="C118" s="124"/>
      <c r="D118" s="125"/>
      <c r="E118" s="126"/>
      <c r="F118" s="127"/>
      <c r="G118" s="126"/>
      <c r="H118" s="128"/>
      <c r="I118" s="129"/>
      <c r="J118" s="129"/>
      <c r="K118" s="129"/>
      <c r="L118" s="128"/>
      <c r="M118" s="128"/>
      <c r="N118" s="129"/>
      <c r="O118" s="442"/>
      <c r="P118" s="443"/>
      <c r="Q118" s="444"/>
      <c r="R118" s="445"/>
      <c r="S118" s="133"/>
      <c r="T118" s="133"/>
      <c r="U118" s="133"/>
      <c r="V118" s="133"/>
      <c r="W118" s="133"/>
      <c r="X118" s="133"/>
      <c r="Y118" s="133"/>
      <c r="Z118" s="133"/>
      <c r="AA118" s="133"/>
      <c r="AB118" s="133"/>
      <c r="AC118" s="133"/>
      <c r="AU118" s="133"/>
      <c r="AV118" s="133"/>
      <c r="AW118" s="133"/>
      <c r="AX118" s="133"/>
      <c r="AY118" s="133"/>
      <c r="AZ118" s="133"/>
      <c r="BA118" s="133"/>
      <c r="BB118"/>
      <c r="BC118"/>
      <c r="BD118"/>
      <c r="BE118"/>
      <c r="BF118"/>
      <c r="BG118" s="133"/>
      <c r="BH118" s="133"/>
      <c r="BI118" s="133"/>
      <c r="BJ118" s="133"/>
      <c r="BK118" s="133"/>
      <c r="BL118" s="133"/>
      <c r="BM118" s="133"/>
      <c r="BN118" s="133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446" t="s">
        <v>307</v>
      </c>
      <c r="CB118" s="447"/>
      <c r="CC118" s="447"/>
      <c r="CD118" s="447"/>
      <c r="CE118" s="447"/>
      <c r="CF118" s="447"/>
      <c r="CG118" s="447"/>
      <c r="CH118" s="447"/>
      <c r="CI118" s="431"/>
      <c r="CJ118" s="431"/>
      <c r="CK118" s="431"/>
      <c r="CL118" s="431"/>
      <c r="CW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1:256" s="132" customFormat="1" ht="11.25" customHeight="1">
      <c r="A119" s="122"/>
      <c r="B119" s="123"/>
      <c r="C119" s="124"/>
      <c r="D119" s="125"/>
      <c r="E119" s="126"/>
      <c r="F119" s="127"/>
      <c r="G119" s="126"/>
      <c r="H119" s="128"/>
      <c r="I119" s="129"/>
      <c r="J119" s="129"/>
      <c r="K119" s="129"/>
      <c r="L119" s="128"/>
      <c r="M119" s="128"/>
      <c r="N119" s="129"/>
      <c r="O119" s="442"/>
      <c r="P119" s="443"/>
      <c r="Q119" s="444"/>
      <c r="R119" s="445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AU119" s="133"/>
      <c r="AV119" s="133"/>
      <c r="AW119" s="133"/>
      <c r="AX119" s="133"/>
      <c r="AY119" s="133"/>
      <c r="AZ119" s="133"/>
      <c r="BA119" s="133"/>
      <c r="BB119"/>
      <c r="BC119"/>
      <c r="BD119"/>
      <c r="BE119"/>
      <c r="BF119"/>
      <c r="BG119" s="133"/>
      <c r="BH119" s="133"/>
      <c r="BI119" s="133"/>
      <c r="BJ119" s="133"/>
      <c r="BK119" s="133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D119" s="424"/>
      <c r="CW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1:256" s="132" customFormat="1" ht="11.25" customHeight="1">
      <c r="A120" s="122"/>
      <c r="B120" s="123"/>
      <c r="C120" s="124"/>
      <c r="D120" s="125"/>
      <c r="E120" s="126"/>
      <c r="F120" s="127"/>
      <c r="G120" s="126"/>
      <c r="H120" s="128"/>
      <c r="I120" s="129"/>
      <c r="J120" s="129"/>
      <c r="K120" s="129"/>
      <c r="L120" s="128"/>
      <c r="M120" s="128"/>
      <c r="N120" s="129"/>
      <c r="O120" s="442"/>
      <c r="P120" s="342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  <c r="AA120" s="448"/>
      <c r="AB120" s="133"/>
      <c r="AC120" s="133"/>
      <c r="AU120" s="133"/>
      <c r="AV120" s="133"/>
      <c r="AW120" s="133"/>
      <c r="AX120" s="133"/>
      <c r="AY120" s="133"/>
      <c r="AZ120" s="133"/>
      <c r="BA120" s="133"/>
      <c r="BB120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3"/>
      <c r="BM120" s="133"/>
      <c r="BN120" s="133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3"/>
      <c r="CB120" s="133"/>
      <c r="CC120" s="449" t="s">
        <v>308</v>
      </c>
      <c r="CD120" s="449"/>
      <c r="CE120" s="449"/>
      <c r="CF120" s="449"/>
      <c r="CG120" s="449"/>
      <c r="CH120" s="449"/>
      <c r="CI120" s="449"/>
      <c r="CJ120" s="449"/>
      <c r="CK120" s="449"/>
      <c r="CL120" s="431"/>
      <c r="CM120" s="431"/>
      <c r="CN120" s="431"/>
      <c r="CS120"/>
      <c r="CW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6:104" ht="11.25" customHeight="1">
      <c r="F121"/>
      <c r="G121"/>
      <c r="H121"/>
      <c r="I121"/>
      <c r="J121"/>
      <c r="K121" s="932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CW121" s="133"/>
      <c r="CX121" s="132"/>
      <c r="CY121" s="132"/>
      <c r="CZ121" s="133"/>
    </row>
    <row r="122" spans="6:104" ht="11.25" customHeight="1">
      <c r="F122"/>
      <c r="G122"/>
      <c r="H122"/>
      <c r="I122"/>
      <c r="J122"/>
      <c r="K122" s="93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C122" s="133"/>
      <c r="BP122" s="133"/>
      <c r="BX122" s="133"/>
      <c r="BY122" s="133"/>
      <c r="BZ122" s="133"/>
      <c r="CA122" s="133"/>
      <c r="CP122" s="132"/>
      <c r="CQ122" s="132"/>
      <c r="CR122" s="132"/>
      <c r="CS122" s="132"/>
      <c r="CT122" s="132"/>
      <c r="CU122" s="132"/>
      <c r="CV122" s="132"/>
      <c r="CW122" s="132"/>
      <c r="CX122" s="132"/>
      <c r="CY122" s="132"/>
      <c r="CZ122" s="133"/>
    </row>
    <row r="123" spans="6:72" ht="11.25" customHeight="1">
      <c r="F123"/>
      <c r="G123"/>
      <c r="H123"/>
      <c r="I123"/>
      <c r="J123"/>
      <c r="K123" s="932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</row>
    <row r="124" spans="6:72" ht="11.25" customHeight="1">
      <c r="F124"/>
      <c r="G124"/>
      <c r="H124"/>
      <c r="I124"/>
      <c r="J124"/>
      <c r="K124" s="932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</row>
    <row r="125" spans="6:72" ht="11.25" customHeight="1">
      <c r="F125"/>
      <c r="G125"/>
      <c r="H125"/>
      <c r="I125"/>
      <c r="J125"/>
      <c r="K125" s="932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</row>
    <row r="126" spans="6:72" ht="11.25" customHeight="1">
      <c r="F126"/>
      <c r="G126"/>
      <c r="H126"/>
      <c r="I126"/>
      <c r="J126"/>
      <c r="K126" s="932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</row>
    <row r="127" spans="6:72" ht="11.25" customHeight="1">
      <c r="F127"/>
      <c r="G127"/>
      <c r="H127"/>
      <c r="I127"/>
      <c r="J127"/>
      <c r="K127" s="932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</row>
    <row r="128" spans="6:72" ht="11.25" customHeight="1">
      <c r="F128"/>
      <c r="G128"/>
      <c r="H128"/>
      <c r="I128"/>
      <c r="J128"/>
      <c r="K128" s="932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</row>
    <row r="129" spans="6:72" ht="11.25" customHeight="1">
      <c r="F129"/>
      <c r="G129"/>
      <c r="H129"/>
      <c r="I129"/>
      <c r="J129"/>
      <c r="K129" s="932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</row>
    <row r="130" spans="6:72" ht="11.25" customHeight="1">
      <c r="F130"/>
      <c r="G130"/>
      <c r="H130"/>
      <c r="I130"/>
      <c r="J130"/>
      <c r="K130" s="932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</row>
    <row r="131" spans="6:72" ht="11.25" customHeight="1">
      <c r="F131"/>
      <c r="G131"/>
      <c r="H131"/>
      <c r="I131"/>
      <c r="J131"/>
      <c r="K131" s="932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</row>
    <row r="132" spans="6:72" ht="12">
      <c r="F132"/>
      <c r="G132"/>
      <c r="H132"/>
      <c r="I132"/>
      <c r="J132"/>
      <c r="K132" s="9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</row>
    <row r="133" spans="6:72" ht="12">
      <c r="F133"/>
      <c r="G133"/>
      <c r="H133"/>
      <c r="I133"/>
      <c r="J133"/>
      <c r="K133" s="932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</row>
    <row r="134" spans="6:72" ht="12">
      <c r="F134"/>
      <c r="G134"/>
      <c r="H134"/>
      <c r="I134"/>
      <c r="J134"/>
      <c r="K134" s="932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</row>
    <row r="135" spans="6:72" ht="12">
      <c r="F135"/>
      <c r="G135"/>
      <c r="H135"/>
      <c r="I135"/>
      <c r="J135"/>
      <c r="K135" s="932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</row>
    <row r="136" spans="6:72" ht="12">
      <c r="F136"/>
      <c r="G136"/>
      <c r="H136"/>
      <c r="I136"/>
      <c r="J136"/>
      <c r="K136" s="932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</row>
    <row r="137" spans="6:72" ht="12">
      <c r="F137"/>
      <c r="G137"/>
      <c r="H137"/>
      <c r="I137"/>
      <c r="J137"/>
      <c r="K137" s="932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</row>
    <row r="138" spans="6:72" ht="12">
      <c r="F138"/>
      <c r="G138"/>
      <c r="H138"/>
      <c r="I138"/>
      <c r="J138"/>
      <c r="K138" s="932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</row>
    <row r="139" spans="6:72" ht="12">
      <c r="F139"/>
      <c r="G139"/>
      <c r="H139"/>
      <c r="I139"/>
      <c r="J139"/>
      <c r="K139" s="932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</row>
    <row r="140" spans="6:72" ht="12">
      <c r="F140"/>
      <c r="G140"/>
      <c r="H140"/>
      <c r="I140"/>
      <c r="J140"/>
      <c r="K140" s="932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</row>
    <row r="141" spans="6:72" ht="12">
      <c r="F141"/>
      <c r="G141"/>
      <c r="H141"/>
      <c r="I141"/>
      <c r="J141"/>
      <c r="K141" s="932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</row>
    <row r="142" spans="6:72" ht="12">
      <c r="F142"/>
      <c r="G142"/>
      <c r="H142"/>
      <c r="I142"/>
      <c r="J142"/>
      <c r="K142" s="93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</row>
    <row r="143" spans="6:72" ht="12">
      <c r="F143"/>
      <c r="G143"/>
      <c r="H143"/>
      <c r="I143"/>
      <c r="J143"/>
      <c r="K143" s="932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</row>
    <row r="144" spans="6:72" ht="12">
      <c r="F144"/>
      <c r="G144"/>
      <c r="H144"/>
      <c r="I144"/>
      <c r="J144"/>
      <c r="K144" s="932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</row>
    <row r="145" spans="6:72" ht="12">
      <c r="F145"/>
      <c r="G145"/>
      <c r="H145"/>
      <c r="I145"/>
      <c r="J145"/>
      <c r="K145" s="932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</row>
    <row r="146" spans="6:72" ht="12">
      <c r="F146"/>
      <c r="G146"/>
      <c r="H146"/>
      <c r="I146"/>
      <c r="J146"/>
      <c r="K146" s="932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</row>
    <row r="147" spans="6:72" ht="12">
      <c r="F147"/>
      <c r="G147"/>
      <c r="H147"/>
      <c r="I147"/>
      <c r="J147"/>
      <c r="K147" s="932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</row>
    <row r="148" spans="6:72" ht="12">
      <c r="F148"/>
      <c r="G148"/>
      <c r="H148"/>
      <c r="I148"/>
      <c r="J148"/>
      <c r="K148" s="932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</row>
    <row r="149" spans="6:72" ht="12">
      <c r="F149"/>
      <c r="G149"/>
      <c r="H149"/>
      <c r="I149"/>
      <c r="J149"/>
      <c r="K149" s="932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</row>
    <row r="150" spans="6:72" ht="12">
      <c r="F150"/>
      <c r="G150"/>
      <c r="H150"/>
      <c r="I150"/>
      <c r="J150"/>
      <c r="K150" s="932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</row>
    <row r="151" spans="6:72" ht="12">
      <c r="F151"/>
      <c r="G151"/>
      <c r="H151"/>
      <c r="I151"/>
      <c r="J151"/>
      <c r="K151" s="932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</row>
    <row r="152" spans="6:72" ht="12">
      <c r="F152"/>
      <c r="G152"/>
      <c r="H152"/>
      <c r="I152"/>
      <c r="J152"/>
      <c r="K152" s="93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</row>
    <row r="153" spans="6:72" ht="12">
      <c r="F153"/>
      <c r="G153"/>
      <c r="H153"/>
      <c r="I153"/>
      <c r="J153"/>
      <c r="K153" s="932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</row>
    <row r="154" spans="6:72" ht="12">
      <c r="F154"/>
      <c r="G154"/>
      <c r="H154"/>
      <c r="I154"/>
      <c r="J154"/>
      <c r="K154" s="932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</row>
    <row r="155" spans="6:72" ht="12">
      <c r="F155"/>
      <c r="G155"/>
      <c r="H155"/>
      <c r="I155"/>
      <c r="J155"/>
      <c r="K155" s="932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</row>
    <row r="156" spans="6:72" ht="12">
      <c r="F156"/>
      <c r="G156"/>
      <c r="H156"/>
      <c r="I156"/>
      <c r="J156"/>
      <c r="K156" s="932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</row>
    <row r="157" spans="6:72" ht="12">
      <c r="F157"/>
      <c r="G157"/>
      <c r="H157"/>
      <c r="I157"/>
      <c r="J157"/>
      <c r="K157" s="932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</row>
    <row r="158" spans="6:72" ht="12">
      <c r="F158"/>
      <c r="G158"/>
      <c r="H158"/>
      <c r="I158"/>
      <c r="J158"/>
      <c r="K158" s="932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</row>
    <row r="159" spans="6:72" ht="12">
      <c r="F159"/>
      <c r="G159"/>
      <c r="H159"/>
      <c r="I159"/>
      <c r="J159"/>
      <c r="K159" s="932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</row>
    <row r="160" spans="6:72" ht="12">
      <c r="F160"/>
      <c r="G160"/>
      <c r="H160"/>
      <c r="I160"/>
      <c r="J160"/>
      <c r="K160" s="932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</row>
    <row r="161" spans="6:72" ht="12">
      <c r="F161"/>
      <c r="G161"/>
      <c r="H161"/>
      <c r="I161"/>
      <c r="J161"/>
      <c r="K161" s="932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</row>
    <row r="162" spans="6:72" ht="12">
      <c r="F162"/>
      <c r="G162"/>
      <c r="H162"/>
      <c r="I162"/>
      <c r="J162"/>
      <c r="K162" s="93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</row>
    <row r="163" spans="6:72" ht="12">
      <c r="F163"/>
      <c r="G163"/>
      <c r="H163"/>
      <c r="I163"/>
      <c r="J163"/>
      <c r="K163" s="932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</row>
    <row r="164" spans="6:72" ht="12">
      <c r="F164"/>
      <c r="G164"/>
      <c r="H164"/>
      <c r="I164"/>
      <c r="J164"/>
      <c r="K164" s="932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</row>
    <row r="165" spans="6:72" ht="12">
      <c r="F165"/>
      <c r="G165"/>
      <c r="H165"/>
      <c r="I165"/>
      <c r="J165"/>
      <c r="K165" s="932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</row>
    <row r="166" spans="6:72" ht="12">
      <c r="F166"/>
      <c r="G166"/>
      <c r="H166"/>
      <c r="I166"/>
      <c r="J166"/>
      <c r="K166" s="932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</row>
    <row r="167" spans="6:72" ht="12">
      <c r="F167"/>
      <c r="G167"/>
      <c r="H167"/>
      <c r="I167"/>
      <c r="J167"/>
      <c r="K167" s="932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</row>
    <row r="168" spans="6:72" ht="12">
      <c r="F168"/>
      <c r="G168"/>
      <c r="H168"/>
      <c r="I168"/>
      <c r="J168"/>
      <c r="K168" s="932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</row>
    <row r="169" spans="6:72" ht="12">
      <c r="F169"/>
      <c r="G169"/>
      <c r="H169"/>
      <c r="I169"/>
      <c r="J169"/>
      <c r="K169" s="932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</row>
    <row r="170" spans="6:72" ht="12">
      <c r="F170"/>
      <c r="G170"/>
      <c r="H170"/>
      <c r="I170"/>
      <c r="J170"/>
      <c r="K170" s="932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</row>
    <row r="171" spans="6:72" ht="12">
      <c r="F171"/>
      <c r="G171"/>
      <c r="H171"/>
      <c r="I171"/>
      <c r="J171"/>
      <c r="K171" s="932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</row>
    <row r="172" spans="6:72" ht="12">
      <c r="F172"/>
      <c r="G172"/>
      <c r="H172"/>
      <c r="I172"/>
      <c r="J172"/>
      <c r="K172" s="93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</row>
    <row r="173" spans="6:72" ht="12">
      <c r="F173"/>
      <c r="G173"/>
      <c r="H173"/>
      <c r="I173"/>
      <c r="J173"/>
      <c r="K173" s="932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</row>
    <row r="174" spans="6:72" ht="12">
      <c r="F174"/>
      <c r="G174"/>
      <c r="H174"/>
      <c r="I174"/>
      <c r="J174"/>
      <c r="K174" s="932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</row>
    <row r="175" spans="6:72" ht="12">
      <c r="F175"/>
      <c r="G175"/>
      <c r="H175"/>
      <c r="I175"/>
      <c r="J175"/>
      <c r="K175" s="932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</row>
    <row r="176" spans="6:72" ht="12">
      <c r="F176"/>
      <c r="G176"/>
      <c r="H176"/>
      <c r="I176"/>
      <c r="J176"/>
      <c r="K176" s="932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</row>
    <row r="177" spans="6:72" ht="12">
      <c r="F177"/>
      <c r="G177"/>
      <c r="H177"/>
      <c r="I177"/>
      <c r="J177"/>
      <c r="K177" s="932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</row>
    <row r="178" spans="6:72" ht="12">
      <c r="F178"/>
      <c r="G178"/>
      <c r="H178"/>
      <c r="I178"/>
      <c r="J178"/>
      <c r="K178" s="932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</row>
    <row r="179" spans="6:72" ht="12">
      <c r="F179"/>
      <c r="G179"/>
      <c r="H179"/>
      <c r="I179"/>
      <c r="J179"/>
      <c r="K179" s="932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  <c r="AV179"/>
      <c r="AW179"/>
      <c r="AX179"/>
      <c r="AY179"/>
      <c r="AZ179"/>
      <c r="BA179"/>
      <c r="BC179"/>
      <c r="BD179"/>
      <c r="BE179"/>
      <c r="BF179"/>
      <c r="BG179"/>
      <c r="BH179"/>
      <c r="BI179"/>
      <c r="BJ179"/>
      <c r="BK179"/>
      <c r="BL179"/>
      <c r="BM179"/>
      <c r="BN179"/>
      <c r="BO179"/>
      <c r="BP179"/>
      <c r="BQ179"/>
      <c r="BR179"/>
      <c r="BS179"/>
      <c r="BT179"/>
    </row>
    <row r="180" spans="6:72" ht="12">
      <c r="F180"/>
      <c r="G180"/>
      <c r="H180"/>
      <c r="I180"/>
      <c r="J180"/>
      <c r="K180" s="932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</row>
    <row r="181" spans="6:72" ht="12">
      <c r="F181"/>
      <c r="G181"/>
      <c r="H181"/>
      <c r="I181"/>
      <c r="J181"/>
      <c r="K181" s="932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  <c r="AV181"/>
      <c r="AW181"/>
      <c r="AX181"/>
      <c r="AY181"/>
      <c r="AZ181"/>
      <c r="BA181"/>
      <c r="BC181"/>
      <c r="BD181"/>
      <c r="BE181"/>
      <c r="BF181"/>
      <c r="BG181"/>
      <c r="BH181"/>
      <c r="BI181"/>
      <c r="BJ181"/>
      <c r="BK181"/>
      <c r="BL181"/>
      <c r="BM181"/>
      <c r="BN181"/>
      <c r="BO181"/>
      <c r="BP181"/>
      <c r="BQ181"/>
      <c r="BR181"/>
      <c r="BS181"/>
      <c r="BT181"/>
    </row>
    <row r="182" spans="6:72" ht="12">
      <c r="F182"/>
      <c r="G182"/>
      <c r="H182"/>
      <c r="I182"/>
      <c r="J182"/>
      <c r="K182" s="93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  <c r="AR182"/>
      <c r="AS182"/>
      <c r="AT182"/>
      <c r="AU182"/>
      <c r="AV182"/>
      <c r="AW182"/>
      <c r="AX182"/>
      <c r="AY182"/>
      <c r="AZ182"/>
      <c r="BA182"/>
      <c r="BC182"/>
      <c r="BD182"/>
      <c r="BE182"/>
      <c r="BF182"/>
      <c r="BG182"/>
      <c r="BH182"/>
      <c r="BI182"/>
      <c r="BJ182"/>
      <c r="BK182"/>
      <c r="BL182"/>
      <c r="BM182"/>
      <c r="BN182"/>
      <c r="BO182"/>
      <c r="BP182"/>
      <c r="BQ182"/>
      <c r="BR182"/>
      <c r="BS182"/>
      <c r="BT182"/>
    </row>
    <row r="183" spans="6:72" ht="12">
      <c r="F183"/>
      <c r="G183"/>
      <c r="H183"/>
      <c r="I183"/>
      <c r="J183"/>
      <c r="K183" s="932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</row>
    <row r="184" spans="6:72" ht="12">
      <c r="F184"/>
      <c r="G184"/>
      <c r="H184"/>
      <c r="I184"/>
      <c r="J184"/>
      <c r="K184" s="932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</row>
    <row r="185" spans="6:72" ht="12">
      <c r="F185"/>
      <c r="G185"/>
      <c r="H185"/>
      <c r="I185"/>
      <c r="J185"/>
      <c r="K185" s="932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</row>
    <row r="186" spans="6:72" ht="12">
      <c r="F186"/>
      <c r="G186"/>
      <c r="H186"/>
      <c r="I186"/>
      <c r="J186"/>
      <c r="K186" s="932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  <c r="AR186"/>
      <c r="AS186"/>
      <c r="AT186"/>
      <c r="AU186"/>
      <c r="AV186"/>
      <c r="AW186"/>
      <c r="AX186"/>
      <c r="AY186"/>
      <c r="AZ186"/>
      <c r="BA186"/>
      <c r="BC186"/>
      <c r="BD186"/>
      <c r="BE186"/>
      <c r="BF186"/>
      <c r="BG186"/>
      <c r="BH186"/>
      <c r="BI186"/>
      <c r="BJ186"/>
      <c r="BK186"/>
      <c r="BL186"/>
      <c r="BM186"/>
      <c r="BN186"/>
      <c r="BO186"/>
      <c r="BP186"/>
      <c r="BQ186"/>
      <c r="BR186"/>
      <c r="BS186"/>
      <c r="BT186"/>
    </row>
    <row r="187" spans="6:72" ht="12">
      <c r="F187"/>
      <c r="G187"/>
      <c r="H187"/>
      <c r="I187"/>
      <c r="J187"/>
      <c r="K187" s="932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</row>
    <row r="188" spans="6:72" ht="12">
      <c r="F188"/>
      <c r="G188"/>
      <c r="H188"/>
      <c r="I188"/>
      <c r="J188"/>
      <c r="K188" s="932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</row>
    <row r="189" spans="6:72" ht="12">
      <c r="F189"/>
      <c r="G189"/>
      <c r="H189"/>
      <c r="I189"/>
      <c r="J189"/>
      <c r="K189" s="932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  <c r="AR189"/>
      <c r="AS189"/>
      <c r="AT189"/>
      <c r="AU189"/>
      <c r="AV189"/>
      <c r="AW189"/>
      <c r="AX189"/>
      <c r="AY189"/>
      <c r="AZ189"/>
      <c r="BA189"/>
      <c r="BC189"/>
      <c r="BD189"/>
      <c r="BE189"/>
      <c r="BF189"/>
      <c r="BG189"/>
      <c r="BH189"/>
      <c r="BI189"/>
      <c r="BJ189"/>
      <c r="BK189"/>
      <c r="BL189"/>
      <c r="BM189"/>
      <c r="BN189"/>
      <c r="BO189"/>
      <c r="BP189"/>
      <c r="BQ189"/>
      <c r="BR189"/>
      <c r="BS189"/>
      <c r="BT189"/>
    </row>
    <row r="190" spans="6:72" ht="12">
      <c r="F190"/>
      <c r="G190"/>
      <c r="H190"/>
      <c r="I190"/>
      <c r="J190"/>
      <c r="K190" s="932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</row>
    <row r="191" spans="6:72" ht="12">
      <c r="F191"/>
      <c r="G191"/>
      <c r="H191"/>
      <c r="I191"/>
      <c r="J191"/>
      <c r="K191" s="932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  <c r="AR191"/>
      <c r="AS191"/>
      <c r="AT191"/>
      <c r="AU191"/>
      <c r="AV191"/>
      <c r="AW191"/>
      <c r="AX191"/>
      <c r="AY191"/>
      <c r="AZ191"/>
      <c r="BA191"/>
      <c r="BC191"/>
      <c r="BD191"/>
      <c r="BE191"/>
      <c r="BF191"/>
      <c r="BG191"/>
      <c r="BH191"/>
      <c r="BI191"/>
      <c r="BJ191"/>
      <c r="BK191"/>
      <c r="BL191"/>
      <c r="BM191"/>
      <c r="BN191"/>
      <c r="BO191"/>
      <c r="BP191"/>
      <c r="BQ191"/>
      <c r="BR191"/>
      <c r="BS191"/>
      <c r="BT191"/>
    </row>
    <row r="192" spans="6:72" ht="12">
      <c r="F192"/>
      <c r="G192"/>
      <c r="H192"/>
      <c r="I192"/>
      <c r="J192"/>
      <c r="K192" s="93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  <c r="AR192"/>
      <c r="AS192"/>
      <c r="AT192"/>
      <c r="AU192"/>
      <c r="AV192"/>
      <c r="AW192"/>
      <c r="AX192"/>
      <c r="AY192"/>
      <c r="AZ192"/>
      <c r="BA192"/>
      <c r="BC192"/>
      <c r="BD192"/>
      <c r="BE192"/>
      <c r="BF192"/>
      <c r="BG192"/>
      <c r="BH192"/>
      <c r="BI192"/>
      <c r="BJ192"/>
      <c r="BK192"/>
      <c r="BL192"/>
      <c r="BM192"/>
      <c r="BN192"/>
      <c r="BO192"/>
      <c r="BP192"/>
      <c r="BQ192"/>
      <c r="BR192"/>
      <c r="BS192"/>
      <c r="BT192"/>
    </row>
    <row r="193" spans="6:72" ht="12">
      <c r="F193"/>
      <c r="G193"/>
      <c r="H193"/>
      <c r="I193"/>
      <c r="J193"/>
      <c r="K193" s="932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  <c r="AR193"/>
      <c r="AS193"/>
      <c r="AT193"/>
      <c r="AU193"/>
      <c r="AV193"/>
      <c r="AW193"/>
      <c r="AX193"/>
      <c r="AY193"/>
      <c r="AZ193"/>
      <c r="BA193"/>
      <c r="BC193"/>
      <c r="BD193"/>
      <c r="BE193"/>
      <c r="BF193"/>
      <c r="BG193"/>
      <c r="BH193"/>
      <c r="BI193"/>
      <c r="BJ193"/>
      <c r="BK193"/>
      <c r="BL193"/>
      <c r="BM193"/>
      <c r="BN193"/>
      <c r="BO193"/>
      <c r="BP193"/>
      <c r="BQ193"/>
      <c r="BR193"/>
      <c r="BS193"/>
      <c r="BT193"/>
    </row>
    <row r="194" spans="6:72" ht="12">
      <c r="F194"/>
      <c r="G194"/>
      <c r="H194"/>
      <c r="I194"/>
      <c r="J194"/>
      <c r="K194" s="932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  <c r="AR194"/>
      <c r="AS194"/>
      <c r="AT194"/>
      <c r="AU194"/>
      <c r="AV194"/>
      <c r="AW194"/>
      <c r="AX194"/>
      <c r="AY194"/>
      <c r="AZ194"/>
      <c r="BA194"/>
      <c r="BC194"/>
      <c r="BD194"/>
      <c r="BE194"/>
      <c r="BF194"/>
      <c r="BG194"/>
      <c r="BH194"/>
      <c r="BI194"/>
      <c r="BJ194"/>
      <c r="BK194"/>
      <c r="BL194"/>
      <c r="BM194"/>
      <c r="BN194"/>
      <c r="BO194"/>
      <c r="BP194"/>
      <c r="BQ194"/>
      <c r="BR194"/>
      <c r="BS194"/>
      <c r="BT194"/>
    </row>
    <row r="195" spans="6:72" ht="12">
      <c r="F195"/>
      <c r="G195"/>
      <c r="H195"/>
      <c r="I195"/>
      <c r="J195"/>
      <c r="K195" s="932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  <c r="AR195"/>
      <c r="AS195"/>
      <c r="AT195"/>
      <c r="AU195"/>
      <c r="AV195"/>
      <c r="AW195"/>
      <c r="AX195"/>
      <c r="AY195"/>
      <c r="AZ195"/>
      <c r="BA195"/>
      <c r="BC195"/>
      <c r="BD195"/>
      <c r="BE195"/>
      <c r="BF195"/>
      <c r="BG195"/>
      <c r="BH195"/>
      <c r="BI195"/>
      <c r="BJ195"/>
      <c r="BK195"/>
      <c r="BL195"/>
      <c r="BM195"/>
      <c r="BN195"/>
      <c r="BO195"/>
      <c r="BP195"/>
      <c r="BQ195"/>
      <c r="BR195"/>
      <c r="BS195"/>
      <c r="BT195"/>
    </row>
    <row r="196" spans="6:72" ht="12">
      <c r="F196"/>
      <c r="G196"/>
      <c r="H196"/>
      <c r="I196"/>
      <c r="J196"/>
      <c r="K196" s="932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  <c r="AR196"/>
      <c r="AS196"/>
      <c r="AT196"/>
      <c r="AU196"/>
      <c r="AV196"/>
      <c r="AW196"/>
      <c r="AX196"/>
      <c r="AY196"/>
      <c r="AZ196"/>
      <c r="BA196"/>
      <c r="BC196"/>
      <c r="BD196"/>
      <c r="BE196"/>
      <c r="BF196"/>
      <c r="BG196"/>
      <c r="BH196"/>
      <c r="BI196"/>
      <c r="BJ196"/>
      <c r="BK196"/>
      <c r="BL196"/>
      <c r="BM196"/>
      <c r="BN196"/>
      <c r="BO196"/>
      <c r="BP196"/>
      <c r="BQ196"/>
      <c r="BR196"/>
      <c r="BS196"/>
      <c r="BT196"/>
    </row>
  </sheetData>
  <sheetProtection selectLockedCells="1" selectUnlockedCells="1"/>
  <mergeCells count="597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20"/>
    <mergeCell ref="B4:B5"/>
    <mergeCell ref="P4:P5"/>
    <mergeCell ref="BB4:BB5"/>
    <mergeCell ref="BC4:BC5"/>
    <mergeCell ref="BD4:BD5"/>
    <mergeCell ref="BE4:BE5"/>
    <mergeCell ref="BF4:BF5"/>
    <mergeCell ref="BG4:BG5"/>
    <mergeCell ref="BH4:BH5"/>
    <mergeCell ref="BI4:BI5"/>
    <mergeCell ref="BK4:BK5"/>
    <mergeCell ref="BL4:BL5"/>
    <mergeCell ref="BM4:BM5"/>
    <mergeCell ref="BN4:BN5"/>
    <mergeCell ref="BP4:BP5"/>
    <mergeCell ref="BR4:BR5"/>
    <mergeCell ref="BS4:BS5"/>
    <mergeCell ref="BT4:BT5"/>
    <mergeCell ref="BY4:BY5"/>
    <mergeCell ref="BZ4:BZ5"/>
    <mergeCell ref="CB4:CB5"/>
    <mergeCell ref="CD4:CD5"/>
    <mergeCell ref="CG4:CG5"/>
    <mergeCell ref="CI4:CI5"/>
    <mergeCell ref="CJ4:CJ5"/>
    <mergeCell ref="CX4:CX5"/>
    <mergeCell ref="B6:CW6"/>
    <mergeCell ref="B7:B8"/>
    <mergeCell ref="P7:P8"/>
    <mergeCell ref="BB7:BB8"/>
    <mergeCell ref="BC7:BC8"/>
    <mergeCell ref="BD7:BD8"/>
    <mergeCell ref="BE7:BE8"/>
    <mergeCell ref="BF7:BF8"/>
    <mergeCell ref="BG7:BG8"/>
    <mergeCell ref="BH7:BH8"/>
    <mergeCell ref="BI7:BI8"/>
    <mergeCell ref="BK7:BK8"/>
    <mergeCell ref="BL7:BL8"/>
    <mergeCell ref="BM7:BM8"/>
    <mergeCell ref="BN7:BN8"/>
    <mergeCell ref="BP7:BP8"/>
    <mergeCell ref="BR7:BR8"/>
    <mergeCell ref="BS7:BS8"/>
    <mergeCell ref="BT7:BT8"/>
    <mergeCell ref="BY7:BY8"/>
    <mergeCell ref="BZ7:BZ8"/>
    <mergeCell ref="CB7:CB8"/>
    <mergeCell ref="CD7:CD8"/>
    <mergeCell ref="CG7:CG8"/>
    <mergeCell ref="CI7:CI8"/>
    <mergeCell ref="CJ7:CJ8"/>
    <mergeCell ref="CX7:CX8"/>
    <mergeCell ref="B9:CW9"/>
    <mergeCell ref="B10:B11"/>
    <mergeCell ref="P10:P11"/>
    <mergeCell ref="BB10:BB11"/>
    <mergeCell ref="BC10:BC11"/>
    <mergeCell ref="BD10:BD11"/>
    <mergeCell ref="BE10:BE11"/>
    <mergeCell ref="BF10:BF11"/>
    <mergeCell ref="BG10:BG11"/>
    <mergeCell ref="BH10:BH11"/>
    <mergeCell ref="BI10:BI11"/>
    <mergeCell ref="BK10:BK11"/>
    <mergeCell ref="BL10:BL11"/>
    <mergeCell ref="BM10:BM11"/>
    <mergeCell ref="BN10:BN11"/>
    <mergeCell ref="BP10:BP11"/>
    <mergeCell ref="BR10:BR11"/>
    <mergeCell ref="BS10:BS11"/>
    <mergeCell ref="BT10:BT11"/>
    <mergeCell ref="BY10:BY11"/>
    <mergeCell ref="BZ10:BZ11"/>
    <mergeCell ref="CB10:CB11"/>
    <mergeCell ref="CD10:CD11"/>
    <mergeCell ref="CG10:CG11"/>
    <mergeCell ref="CI10:CI11"/>
    <mergeCell ref="CJ10:CJ11"/>
    <mergeCell ref="CX10:CX11"/>
    <mergeCell ref="B12:CW12"/>
    <mergeCell ref="B13:B14"/>
    <mergeCell ref="P13:P14"/>
    <mergeCell ref="BB13:BB14"/>
    <mergeCell ref="BC13:BC14"/>
    <mergeCell ref="BD13:BD14"/>
    <mergeCell ref="BE13:BE14"/>
    <mergeCell ref="BF13:BF14"/>
    <mergeCell ref="BG13:BG14"/>
    <mergeCell ref="BH13:BH14"/>
    <mergeCell ref="BI13:BI14"/>
    <mergeCell ref="BK13:BK14"/>
    <mergeCell ref="BL13:BL14"/>
    <mergeCell ref="BM13:BM14"/>
    <mergeCell ref="BN13:BN14"/>
    <mergeCell ref="BP13:BP14"/>
    <mergeCell ref="BR13:BR14"/>
    <mergeCell ref="BS13:BS14"/>
    <mergeCell ref="BT13:BT14"/>
    <mergeCell ref="BY13:BY14"/>
    <mergeCell ref="BZ13:BZ14"/>
    <mergeCell ref="CB13:CB14"/>
    <mergeCell ref="CD13:CD14"/>
    <mergeCell ref="CG13:CG14"/>
    <mergeCell ref="CI13:CI14"/>
    <mergeCell ref="CJ13:CJ14"/>
    <mergeCell ref="CX13:CX14"/>
    <mergeCell ref="B15:CW15"/>
    <mergeCell ref="B16:B17"/>
    <mergeCell ref="P16:P17"/>
    <mergeCell ref="BB16:BB17"/>
    <mergeCell ref="BC16:BC17"/>
    <mergeCell ref="BD16:BD17"/>
    <mergeCell ref="BE16:BE17"/>
    <mergeCell ref="BF16:BF17"/>
    <mergeCell ref="BG16:BG17"/>
    <mergeCell ref="BH16:BH17"/>
    <mergeCell ref="BI16:BI17"/>
    <mergeCell ref="BK16:BK17"/>
    <mergeCell ref="BL16:BL17"/>
    <mergeCell ref="BM16:BM17"/>
    <mergeCell ref="BN16:BN17"/>
    <mergeCell ref="BP16:BP17"/>
    <mergeCell ref="BR16:BR17"/>
    <mergeCell ref="BS16:BS17"/>
    <mergeCell ref="BT16:BT17"/>
    <mergeCell ref="BY16:BY17"/>
    <mergeCell ref="BZ16:BZ17"/>
    <mergeCell ref="CB16:CB17"/>
    <mergeCell ref="CD16:CD17"/>
    <mergeCell ref="CG16:CG17"/>
    <mergeCell ref="CI16:CI17"/>
    <mergeCell ref="CJ16:CJ17"/>
    <mergeCell ref="CX16:CX17"/>
    <mergeCell ref="B18:CW18"/>
    <mergeCell ref="B19:B20"/>
    <mergeCell ref="P19:P20"/>
    <mergeCell ref="BB19:BB20"/>
    <mergeCell ref="BC19:BC20"/>
    <mergeCell ref="BD19:BD20"/>
    <mergeCell ref="BE19:BE20"/>
    <mergeCell ref="BF19:BF20"/>
    <mergeCell ref="BG19:BG20"/>
    <mergeCell ref="BH19:BH20"/>
    <mergeCell ref="BI19:BI20"/>
    <mergeCell ref="BK19:BK20"/>
    <mergeCell ref="BL19:BL20"/>
    <mergeCell ref="BM19:BM20"/>
    <mergeCell ref="BN19:BN20"/>
    <mergeCell ref="BP19:BP20"/>
    <mergeCell ref="BR19:BR20"/>
    <mergeCell ref="BS19:BS20"/>
    <mergeCell ref="BT19:BT20"/>
    <mergeCell ref="BY19:BY20"/>
    <mergeCell ref="BZ19:BZ20"/>
    <mergeCell ref="CB19:CB20"/>
    <mergeCell ref="CD19:CD20"/>
    <mergeCell ref="CG19:CG20"/>
    <mergeCell ref="CI19:CI20"/>
    <mergeCell ref="CJ19:CJ20"/>
    <mergeCell ref="CX19:CX20"/>
    <mergeCell ref="A21:CX21"/>
    <mergeCell ref="A22:A32"/>
    <mergeCell ref="B23:CW23"/>
    <mergeCell ref="B25:CW25"/>
    <mergeCell ref="B27:CW27"/>
    <mergeCell ref="B29:CW29"/>
    <mergeCell ref="B31:CW31"/>
    <mergeCell ref="A33:CX33"/>
    <mergeCell ref="A34:A47"/>
    <mergeCell ref="B34:B35"/>
    <mergeCell ref="P34:P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K34:BK35"/>
    <mergeCell ref="BL34:BL35"/>
    <mergeCell ref="BM34:BM35"/>
    <mergeCell ref="BN34:BN35"/>
    <mergeCell ref="BP34:BP35"/>
    <mergeCell ref="BT34:BT35"/>
    <mergeCell ref="BY34:BY35"/>
    <mergeCell ref="BZ34:BZ35"/>
    <mergeCell ref="CB34:CB35"/>
    <mergeCell ref="CD34:CD35"/>
    <mergeCell ref="CG34:CG35"/>
    <mergeCell ref="CI34:CI35"/>
    <mergeCell ref="CJ34:CJ35"/>
    <mergeCell ref="CX34:CX35"/>
    <mergeCell ref="B36:CW36"/>
    <mergeCell ref="B37:B38"/>
    <mergeCell ref="P37:P38"/>
    <mergeCell ref="BB37:BB38"/>
    <mergeCell ref="BC37:BC38"/>
    <mergeCell ref="BD37:BD38"/>
    <mergeCell ref="BE37:BE38"/>
    <mergeCell ref="BF37:BF38"/>
    <mergeCell ref="BG37:BG38"/>
    <mergeCell ref="BH37:BH38"/>
    <mergeCell ref="BI37:BI38"/>
    <mergeCell ref="BK37:BK38"/>
    <mergeCell ref="BL37:BL38"/>
    <mergeCell ref="BM37:BM38"/>
    <mergeCell ref="BN37:BN38"/>
    <mergeCell ref="BP37:BP38"/>
    <mergeCell ref="BT37:BT38"/>
    <mergeCell ref="BY37:BY38"/>
    <mergeCell ref="BZ37:BZ38"/>
    <mergeCell ref="CB37:CB38"/>
    <mergeCell ref="CD37:CD38"/>
    <mergeCell ref="CG37:CG38"/>
    <mergeCell ref="CI37:CI38"/>
    <mergeCell ref="CJ37:CJ38"/>
    <mergeCell ref="B39:CW39"/>
    <mergeCell ref="B40:B41"/>
    <mergeCell ref="P40:P41"/>
    <mergeCell ref="BB40:BB41"/>
    <mergeCell ref="BC40:BC41"/>
    <mergeCell ref="BD40:BD41"/>
    <mergeCell ref="BE40:BE41"/>
    <mergeCell ref="BF40:BF41"/>
    <mergeCell ref="BG40:BG41"/>
    <mergeCell ref="BH40:BH41"/>
    <mergeCell ref="BI40:BI41"/>
    <mergeCell ref="BK40:BK41"/>
    <mergeCell ref="BL40:BL41"/>
    <mergeCell ref="BM40:BM41"/>
    <mergeCell ref="BN40:BN41"/>
    <mergeCell ref="BP40:BP41"/>
    <mergeCell ref="BT40:BT41"/>
    <mergeCell ref="BY40:BY41"/>
    <mergeCell ref="BZ40:BZ41"/>
    <mergeCell ref="CB40:CB41"/>
    <mergeCell ref="CD40:CD41"/>
    <mergeCell ref="CG40:CG41"/>
    <mergeCell ref="CI40:CI41"/>
    <mergeCell ref="CJ40:CJ41"/>
    <mergeCell ref="CX40:CX41"/>
    <mergeCell ref="B42:CW42"/>
    <mergeCell ref="B43:B44"/>
    <mergeCell ref="P43:P44"/>
    <mergeCell ref="BB43:BB44"/>
    <mergeCell ref="BC43:BC44"/>
    <mergeCell ref="BD43:BD44"/>
    <mergeCell ref="BE43:BE44"/>
    <mergeCell ref="BF43:BF44"/>
    <mergeCell ref="BG43:BG44"/>
    <mergeCell ref="BH43:BH44"/>
    <mergeCell ref="BI43:BI44"/>
    <mergeCell ref="BK43:BK44"/>
    <mergeCell ref="BL43:BL44"/>
    <mergeCell ref="BM43:BM44"/>
    <mergeCell ref="BN43:BN44"/>
    <mergeCell ref="BP43:BP44"/>
    <mergeCell ref="BT43:BT44"/>
    <mergeCell ref="BY43:BY44"/>
    <mergeCell ref="BZ43:BZ44"/>
    <mergeCell ref="CB43:CB44"/>
    <mergeCell ref="CD43:CD44"/>
    <mergeCell ref="CG43:CG44"/>
    <mergeCell ref="CI43:CI44"/>
    <mergeCell ref="CJ43:CJ44"/>
    <mergeCell ref="CX43:CX44"/>
    <mergeCell ref="B45:CW45"/>
    <mergeCell ref="B46:B47"/>
    <mergeCell ref="P46:P47"/>
    <mergeCell ref="BB46:BB47"/>
    <mergeCell ref="BC46:BC47"/>
    <mergeCell ref="BD46:BD47"/>
    <mergeCell ref="BE46:BE47"/>
    <mergeCell ref="BF46:BF47"/>
    <mergeCell ref="BG46:BG47"/>
    <mergeCell ref="BH46:BH47"/>
    <mergeCell ref="BI46:BI47"/>
    <mergeCell ref="BK46:BK47"/>
    <mergeCell ref="BL46:BL47"/>
    <mergeCell ref="BM46:BM47"/>
    <mergeCell ref="BN46:BN47"/>
    <mergeCell ref="BP46:BP47"/>
    <mergeCell ref="BT46:BT47"/>
    <mergeCell ref="BY46:BY47"/>
    <mergeCell ref="BZ46:BZ47"/>
    <mergeCell ref="CB46:CB47"/>
    <mergeCell ref="CD46:CD47"/>
    <mergeCell ref="CG46:CG47"/>
    <mergeCell ref="CI46:CI47"/>
    <mergeCell ref="CJ46:CJ47"/>
    <mergeCell ref="CX46:CX47"/>
    <mergeCell ref="A48:CX48"/>
    <mergeCell ref="A49:A58"/>
    <mergeCell ref="B50:CW50"/>
    <mergeCell ref="B51:B52"/>
    <mergeCell ref="P51:P52"/>
    <mergeCell ref="BB51:BB52"/>
    <mergeCell ref="BC51:BC52"/>
    <mergeCell ref="BD51:BD52"/>
    <mergeCell ref="BE51:BE52"/>
    <mergeCell ref="BF51:BF52"/>
    <mergeCell ref="BG51:BG52"/>
    <mergeCell ref="BH51:BH52"/>
    <mergeCell ref="BI51:BI52"/>
    <mergeCell ref="BK51:BK52"/>
    <mergeCell ref="BL51:BL52"/>
    <mergeCell ref="BM51:BM52"/>
    <mergeCell ref="BN51:BN52"/>
    <mergeCell ref="BP51:BP52"/>
    <mergeCell ref="BT51:BT52"/>
    <mergeCell ref="BY51:BY52"/>
    <mergeCell ref="BZ51:BZ52"/>
    <mergeCell ref="CB51:CB52"/>
    <mergeCell ref="CD51:CD52"/>
    <mergeCell ref="CG51:CG52"/>
    <mergeCell ref="CI51:CI52"/>
    <mergeCell ref="CJ51:CJ52"/>
    <mergeCell ref="CX51:CX52"/>
    <mergeCell ref="B53:CX53"/>
    <mergeCell ref="B55:CX55"/>
    <mergeCell ref="B57:CX57"/>
    <mergeCell ref="A59:CX59"/>
    <mergeCell ref="A60:A72"/>
    <mergeCell ref="B61:CX61"/>
    <mergeCell ref="B62:B63"/>
    <mergeCell ref="P62:P63"/>
    <mergeCell ref="BB62:BB63"/>
    <mergeCell ref="BC62:BC63"/>
    <mergeCell ref="BD62:BD63"/>
    <mergeCell ref="BE62:BE63"/>
    <mergeCell ref="BF62:BF63"/>
    <mergeCell ref="BG62:BG63"/>
    <mergeCell ref="BH62:BH63"/>
    <mergeCell ref="BI62:BI63"/>
    <mergeCell ref="BK62:BK63"/>
    <mergeCell ref="BL62:BL63"/>
    <mergeCell ref="BM62:BM63"/>
    <mergeCell ref="BN62:BN63"/>
    <mergeCell ref="BP62:BP63"/>
    <mergeCell ref="BT62:BT63"/>
    <mergeCell ref="BY62:BY63"/>
    <mergeCell ref="BZ62:BZ63"/>
    <mergeCell ref="CB62:CB63"/>
    <mergeCell ref="CD62:CD63"/>
    <mergeCell ref="CG62:CG63"/>
    <mergeCell ref="CI62:CI63"/>
    <mergeCell ref="CJ62:CJ63"/>
    <mergeCell ref="CX62:CX63"/>
    <mergeCell ref="B64:CX64"/>
    <mergeCell ref="B65:B66"/>
    <mergeCell ref="P65:P66"/>
    <mergeCell ref="BB65:BB66"/>
    <mergeCell ref="BC65:BC66"/>
    <mergeCell ref="BD65:BD66"/>
    <mergeCell ref="BE65:BE66"/>
    <mergeCell ref="BF65:BF66"/>
    <mergeCell ref="BG65:BG66"/>
    <mergeCell ref="BH65:BH66"/>
    <mergeCell ref="BI65:BI66"/>
    <mergeCell ref="BK65:BK66"/>
    <mergeCell ref="BL65:BL66"/>
    <mergeCell ref="BM65:BM66"/>
    <mergeCell ref="BN65:BN66"/>
    <mergeCell ref="BP65:BP66"/>
    <mergeCell ref="BT65:BT66"/>
    <mergeCell ref="BY65:BY66"/>
    <mergeCell ref="BZ65:BZ66"/>
    <mergeCell ref="CB65:CB66"/>
    <mergeCell ref="CD65:CD66"/>
    <mergeCell ref="CG65:CG66"/>
    <mergeCell ref="CI65:CI66"/>
    <mergeCell ref="CJ65:CJ66"/>
    <mergeCell ref="CX65:CX66"/>
    <mergeCell ref="B67:CX67"/>
    <mergeCell ref="B68:B69"/>
    <mergeCell ref="P68:P69"/>
    <mergeCell ref="BB68:BB69"/>
    <mergeCell ref="BC68:BC69"/>
    <mergeCell ref="BD68:BD69"/>
    <mergeCell ref="BE68:BE69"/>
    <mergeCell ref="BF68:BF69"/>
    <mergeCell ref="BG68:BG69"/>
    <mergeCell ref="BH68:BH69"/>
    <mergeCell ref="BI68:BI69"/>
    <mergeCell ref="BK68:BK69"/>
    <mergeCell ref="BL68:BL69"/>
    <mergeCell ref="BM68:BM69"/>
    <mergeCell ref="BN68:BN69"/>
    <mergeCell ref="BP68:BP69"/>
    <mergeCell ref="BT68:BT69"/>
    <mergeCell ref="BY68:BY69"/>
    <mergeCell ref="BZ68:BZ69"/>
    <mergeCell ref="CB68:CB69"/>
    <mergeCell ref="CD68:CD69"/>
    <mergeCell ref="CG68:CG69"/>
    <mergeCell ref="CI68:CI69"/>
    <mergeCell ref="CJ68:CJ69"/>
    <mergeCell ref="CX68:CX69"/>
    <mergeCell ref="B70:CW70"/>
    <mergeCell ref="B71:B72"/>
    <mergeCell ref="P71:P72"/>
    <mergeCell ref="BB71:BB72"/>
    <mergeCell ref="BC71:BC72"/>
    <mergeCell ref="BD71:BD72"/>
    <mergeCell ref="BE71:BE72"/>
    <mergeCell ref="BF71:BF72"/>
    <mergeCell ref="BG71:BG72"/>
    <mergeCell ref="BH71:BH72"/>
    <mergeCell ref="BI71:BI72"/>
    <mergeCell ref="BK71:BK72"/>
    <mergeCell ref="BL71:BL72"/>
    <mergeCell ref="BM71:BM72"/>
    <mergeCell ref="BN71:BN72"/>
    <mergeCell ref="BP71:BP72"/>
    <mergeCell ref="BT71:BT72"/>
    <mergeCell ref="BY71:BY72"/>
    <mergeCell ref="BZ71:BZ72"/>
    <mergeCell ref="CB71:CB72"/>
    <mergeCell ref="CD71:CD72"/>
    <mergeCell ref="CG71:CG72"/>
    <mergeCell ref="CI71:CI72"/>
    <mergeCell ref="CJ71:CJ72"/>
    <mergeCell ref="CX71:CX72"/>
    <mergeCell ref="A73:CX73"/>
    <mergeCell ref="B75:CW75"/>
    <mergeCell ref="B77:CW77"/>
    <mergeCell ref="A78:A86"/>
    <mergeCell ref="B78:B79"/>
    <mergeCell ref="P78:P79"/>
    <mergeCell ref="BB78:BB79"/>
    <mergeCell ref="BC78:BC79"/>
    <mergeCell ref="BD78:BD79"/>
    <mergeCell ref="BE78:BE79"/>
    <mergeCell ref="BF78:BF79"/>
    <mergeCell ref="BG78:BG79"/>
    <mergeCell ref="BH78:BH79"/>
    <mergeCell ref="BI78:BI79"/>
    <mergeCell ref="BK78:BK79"/>
    <mergeCell ref="BL78:BL79"/>
    <mergeCell ref="BM78:BM79"/>
    <mergeCell ref="BN78:BN79"/>
    <mergeCell ref="BP78:BP79"/>
    <mergeCell ref="BT78:BT79"/>
    <mergeCell ref="BY78:BY79"/>
    <mergeCell ref="BZ78:BZ79"/>
    <mergeCell ref="CB78:CB79"/>
    <mergeCell ref="CD78:CD79"/>
    <mergeCell ref="CG78:CG79"/>
    <mergeCell ref="CI78:CI79"/>
    <mergeCell ref="CJ78:CJ79"/>
    <mergeCell ref="CX78:CX79"/>
    <mergeCell ref="B80:CX80"/>
    <mergeCell ref="B81:B82"/>
    <mergeCell ref="P81:P82"/>
    <mergeCell ref="BB81:BB82"/>
    <mergeCell ref="BD81:BD82"/>
    <mergeCell ref="BE81:BE82"/>
    <mergeCell ref="BF81:BF82"/>
    <mergeCell ref="BG81:BG82"/>
    <mergeCell ref="BH81:BH82"/>
    <mergeCell ref="BI81:BI82"/>
    <mergeCell ref="BK81:BK82"/>
    <mergeCell ref="BL81:BL82"/>
    <mergeCell ref="BM81:BM82"/>
    <mergeCell ref="BN81:BN82"/>
    <mergeCell ref="BP81:BP82"/>
    <mergeCell ref="BT81:BT82"/>
    <mergeCell ref="BY81:BY82"/>
    <mergeCell ref="BZ81:BZ82"/>
    <mergeCell ref="CB81:CB82"/>
    <mergeCell ref="CD81:CD82"/>
    <mergeCell ref="CG81:CG82"/>
    <mergeCell ref="CI81:CI82"/>
    <mergeCell ref="CJ81:CJ82"/>
    <mergeCell ref="CX81:CX82"/>
    <mergeCell ref="B83:CX83"/>
    <mergeCell ref="B85:CX85"/>
    <mergeCell ref="A87:CX87"/>
    <mergeCell ref="A88:A94"/>
    <mergeCell ref="B89:CX89"/>
    <mergeCell ref="B91:CX91"/>
    <mergeCell ref="B93:CX93"/>
    <mergeCell ref="B95:CW95"/>
    <mergeCell ref="A96:A97"/>
    <mergeCell ref="B96:B97"/>
    <mergeCell ref="P96:P97"/>
    <mergeCell ref="BB96:BB97"/>
    <mergeCell ref="BV96:BV97"/>
    <mergeCell ref="CM96:CM97"/>
    <mergeCell ref="CX96:CX97"/>
    <mergeCell ref="B98:CW98"/>
    <mergeCell ref="A99:A105"/>
    <mergeCell ref="B99:B100"/>
    <mergeCell ref="P99:P100"/>
    <mergeCell ref="BB99:BB100"/>
    <mergeCell ref="BV99:BV100"/>
    <mergeCell ref="CM99:CM100"/>
    <mergeCell ref="CX99:CX100"/>
    <mergeCell ref="B101:CX101"/>
    <mergeCell ref="B103:CW103"/>
    <mergeCell ref="B104:B105"/>
    <mergeCell ref="P104:P105"/>
    <mergeCell ref="BB104:BB105"/>
    <mergeCell ref="BV104:BV105"/>
    <mergeCell ref="CM104:CM105"/>
    <mergeCell ref="CX104:CX105"/>
    <mergeCell ref="A106:CW106"/>
    <mergeCell ref="AO107:AQ107"/>
    <mergeCell ref="AS107:AT107"/>
    <mergeCell ref="C108:G108"/>
    <mergeCell ref="CP108:CT108"/>
    <mergeCell ref="D109:U109"/>
    <mergeCell ref="CS109:CW109"/>
    <mergeCell ref="CF110:CN110"/>
    <mergeCell ref="CS110:CW110"/>
    <mergeCell ref="C112:M112"/>
    <mergeCell ref="BR112:BW112"/>
    <mergeCell ref="CC120:CK120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9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Q96" sqref="CQ96"/>
    </sheetView>
  </sheetViews>
  <sheetFormatPr defaultColWidth="9.140625" defaultRowHeight="12.75"/>
  <cols>
    <col min="1" max="1" width="7.140625" style="122" customWidth="1"/>
    <col min="2" max="2" width="17.421875" style="123" customWidth="1"/>
    <col min="3" max="3" width="9.7109375" style="124" customWidth="1"/>
    <col min="4" max="4" width="6.57421875" style="124" customWidth="1"/>
    <col min="5" max="5" width="6.8515625" style="126" customWidth="1"/>
    <col min="6" max="6" width="6.140625" style="124" customWidth="1"/>
    <col min="7" max="7" width="6.57421875" style="592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7.28125" style="128" customWidth="1"/>
    <col min="14" max="14" width="7.140625" style="129" customWidth="1"/>
    <col min="15" max="15" width="6.57421875" style="129" customWidth="1"/>
    <col min="16" max="16" width="5.140625" style="131" customWidth="1"/>
    <col min="17" max="17" width="8.7109375" style="128" customWidth="1"/>
    <col min="18" max="18" width="5.140625" style="131" customWidth="1"/>
    <col min="19" max="19" width="3.421875" style="132" customWidth="1"/>
    <col min="20" max="20" width="4.00390625" style="132" customWidth="1"/>
    <col min="21" max="21" width="5.421875" style="132" customWidth="1"/>
    <col min="22" max="22" width="3.8515625" style="132" customWidth="1"/>
    <col min="23" max="23" width="4.28125" style="132" customWidth="1"/>
    <col min="24" max="24" width="4.57421875" style="132" customWidth="1"/>
    <col min="25" max="25" width="4.28125" style="132" customWidth="1"/>
    <col min="26" max="26" width="3.00390625" style="132" customWidth="1"/>
    <col min="27" max="27" width="4.00390625" style="132" customWidth="1"/>
    <col min="28" max="28" width="2.7109375" style="132" customWidth="1"/>
    <col min="29" max="29" width="4.421875" style="132" customWidth="1"/>
    <col min="30" max="30" width="4.28125" style="132" customWidth="1"/>
    <col min="31" max="31" width="3.7109375" style="132" customWidth="1"/>
    <col min="32" max="32" width="4.7109375" style="132" customWidth="1"/>
    <col min="33" max="33" width="4.28125" style="132" customWidth="1"/>
    <col min="34" max="34" width="4.7109375" style="132" customWidth="1"/>
    <col min="35" max="35" width="5.140625" style="132" customWidth="1"/>
    <col min="36" max="36" width="4.00390625" style="132" customWidth="1"/>
    <col min="37" max="37" width="3.57421875" style="132" customWidth="1"/>
    <col min="38" max="38" width="3.28125" style="132" customWidth="1"/>
    <col min="39" max="41" width="2.140625" style="132" customWidth="1"/>
    <col min="42" max="42" width="5.00390625" style="132" customWidth="1"/>
    <col min="43" max="43" width="4.57421875" style="132" customWidth="1"/>
    <col min="44" max="44" width="3.8515625" style="132" customWidth="1"/>
    <col min="45" max="45" width="7.140625" style="132" customWidth="1"/>
    <col min="46" max="46" width="4.7109375" style="132" customWidth="1"/>
    <col min="47" max="47" width="4.28125" style="133" customWidth="1"/>
    <col min="48" max="48" width="4.57421875" style="133" customWidth="1"/>
    <col min="49" max="53" width="4.28125" style="133" customWidth="1"/>
    <col min="54" max="55" width="4.28125" style="0" customWidth="1"/>
    <col min="56" max="61" width="4.28125" style="133" customWidth="1"/>
    <col min="62" max="62" width="0.85546875" style="133" customWidth="1"/>
    <col min="63" max="66" width="4.28125" style="133" customWidth="1"/>
    <col min="67" max="67" width="0.85546875" style="133" customWidth="1"/>
    <col min="68" max="68" width="4.28125" style="133" customWidth="1"/>
    <col min="69" max="69" width="0.85546875" style="133" customWidth="1"/>
    <col min="70" max="72" width="4.28125" style="133" customWidth="1"/>
    <col min="73" max="73" width="0.85546875" style="133" customWidth="1"/>
    <col min="74" max="75" width="4.28125" style="133" customWidth="1"/>
    <col min="76" max="76" width="0.85546875" style="132" customWidth="1"/>
    <col min="77" max="78" width="4.28125" style="132" customWidth="1"/>
    <col min="79" max="79" width="0.85546875" style="132" customWidth="1"/>
    <col min="80" max="80" width="4.28125" style="132" customWidth="1"/>
    <col min="81" max="81" width="0.85546875" style="132" customWidth="1"/>
    <col min="82" max="82" width="4.28125" style="132" customWidth="1"/>
    <col min="83" max="83" width="0.85546875" style="132" customWidth="1"/>
    <col min="84" max="92" width="4.28125" style="132" customWidth="1"/>
    <col min="93" max="93" width="0.85546875" style="132" customWidth="1"/>
    <col min="94" max="95" width="4.28125" style="132" customWidth="1"/>
    <col min="96" max="96" width="0.85546875" style="132" customWidth="1"/>
    <col min="97" max="99" width="4.28125" style="132" customWidth="1"/>
    <col min="100" max="100" width="0.85546875" style="132" customWidth="1"/>
    <col min="101" max="101" width="4.28125" style="132" customWidth="1"/>
    <col min="102" max="102" width="69.57421875" style="934" customWidth="1"/>
    <col min="103" max="233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CX1" s="935" t="s">
        <v>441</v>
      </c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CX2" s="840" t="s">
        <v>442</v>
      </c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CX3" s="841" t="s">
        <v>443</v>
      </c>
      <c r="HZ3" s="132"/>
      <c r="IA3" s="132"/>
      <c r="IB3" s="132"/>
      <c r="IC3" s="132"/>
      <c r="ID3" s="132"/>
      <c r="IE3" s="132"/>
    </row>
    <row r="4" spans="1:102" ht="11.25" customHeight="1">
      <c r="A4" s="237" t="s">
        <v>253</v>
      </c>
      <c r="B4" s="936" t="s">
        <v>539</v>
      </c>
      <c r="C4" s="937">
        <v>411056</v>
      </c>
      <c r="D4" s="937">
        <v>100</v>
      </c>
      <c r="E4" s="938">
        <v>175.86</v>
      </c>
      <c r="F4" s="937">
        <v>54</v>
      </c>
      <c r="G4" s="938">
        <v>58.8</v>
      </c>
      <c r="H4" s="850" t="s">
        <v>540</v>
      </c>
      <c r="I4" s="939">
        <v>250</v>
      </c>
      <c r="J4" s="940">
        <v>3500</v>
      </c>
      <c r="K4" s="941">
        <v>108</v>
      </c>
      <c r="L4" s="942" t="s">
        <v>454</v>
      </c>
      <c r="M4" s="627" t="s">
        <v>389</v>
      </c>
      <c r="N4" s="939">
        <v>2050</v>
      </c>
      <c r="O4" s="940">
        <v>51.24</v>
      </c>
      <c r="P4" s="850">
        <v>6</v>
      </c>
      <c r="Q4" s="249" t="s">
        <v>328</v>
      </c>
      <c r="R4" s="850">
        <v>6</v>
      </c>
      <c r="S4" s="211"/>
      <c r="T4" s="212"/>
      <c r="U4" s="251"/>
      <c r="V4" s="251"/>
      <c r="W4" s="251"/>
      <c r="X4" s="167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181"/>
      <c r="AM4" s="251"/>
      <c r="AN4" s="251"/>
      <c r="AO4" s="251"/>
      <c r="AP4" s="251"/>
      <c r="AQ4" s="251"/>
      <c r="AR4" s="251"/>
      <c r="AS4" s="251"/>
      <c r="AT4" s="251"/>
      <c r="AU4" s="515"/>
      <c r="AV4" s="515"/>
      <c r="AW4" s="515"/>
      <c r="AX4" s="515"/>
      <c r="AY4" s="515"/>
      <c r="AZ4" s="515"/>
      <c r="BA4" s="515"/>
      <c r="BB4" s="613"/>
      <c r="BC4" s="736"/>
      <c r="BD4" s="228"/>
      <c r="BE4" s="251"/>
      <c r="BF4" s="228"/>
      <c r="BG4" s="228"/>
      <c r="BH4" s="228"/>
      <c r="BI4" s="228"/>
      <c r="BJ4" s="251"/>
      <c r="BK4" s="251"/>
      <c r="BL4" s="290"/>
      <c r="BM4" s="251"/>
      <c r="BN4" s="251"/>
      <c r="BO4" s="251"/>
      <c r="BP4" s="943"/>
      <c r="BQ4" s="251"/>
      <c r="BR4" s="251"/>
      <c r="BS4" s="251"/>
      <c r="BT4" s="259"/>
      <c r="BU4" s="251"/>
      <c r="BV4" s="251"/>
      <c r="BW4" s="251"/>
      <c r="BX4" s="251"/>
      <c r="BY4" s="260"/>
      <c r="BZ4" s="260"/>
      <c r="CA4" s="251"/>
      <c r="CB4" s="251"/>
      <c r="CC4" s="251"/>
      <c r="CD4" s="262"/>
      <c r="CE4" s="251"/>
      <c r="CF4" s="251"/>
      <c r="CG4" s="778"/>
      <c r="CH4" s="778"/>
      <c r="CI4" s="779"/>
      <c r="CJ4" s="778"/>
      <c r="CK4" s="778"/>
      <c r="CL4" s="778"/>
      <c r="CM4" s="778"/>
      <c r="CN4" s="778"/>
      <c r="CO4" s="778"/>
      <c r="CP4" s="778"/>
      <c r="CQ4" s="778"/>
      <c r="CR4" s="778"/>
      <c r="CS4" s="778"/>
      <c r="CT4" s="778"/>
      <c r="CU4" s="778"/>
      <c r="CV4" s="778"/>
      <c r="CW4" s="778"/>
      <c r="CX4" s="856" t="s">
        <v>541</v>
      </c>
    </row>
    <row r="5" spans="1:102" ht="11.25" customHeight="1">
      <c r="A5" s="237"/>
      <c r="B5" s="936" t="s">
        <v>542</v>
      </c>
      <c r="C5" s="937">
        <v>614071</v>
      </c>
      <c r="D5" s="937">
        <v>100</v>
      </c>
      <c r="E5" s="938">
        <v>223.36</v>
      </c>
      <c r="F5" s="937">
        <v>69</v>
      </c>
      <c r="G5" s="938">
        <v>68.8</v>
      </c>
      <c r="H5" s="850" t="s">
        <v>543</v>
      </c>
      <c r="I5" s="939">
        <v>275</v>
      </c>
      <c r="J5" s="940">
        <v>3325</v>
      </c>
      <c r="K5" s="941">
        <v>97</v>
      </c>
      <c r="L5" s="942" t="s">
        <v>454</v>
      </c>
      <c r="M5" s="627" t="s">
        <v>389</v>
      </c>
      <c r="N5" s="939">
        <v>2050</v>
      </c>
      <c r="O5" s="940">
        <v>51.24</v>
      </c>
      <c r="P5" s="850">
        <v>6</v>
      </c>
      <c r="Q5" s="249" t="s">
        <v>328</v>
      </c>
      <c r="R5" s="850">
        <v>6</v>
      </c>
      <c r="S5" s="211"/>
      <c r="T5" s="212"/>
      <c r="U5" s="251"/>
      <c r="V5" s="251"/>
      <c r="W5" s="251"/>
      <c r="X5" s="167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181"/>
      <c r="AM5" s="251"/>
      <c r="AN5" s="251"/>
      <c r="AO5" s="251"/>
      <c r="AP5" s="251"/>
      <c r="AQ5" s="251"/>
      <c r="AR5" s="251"/>
      <c r="AS5" s="251"/>
      <c r="AT5" s="251"/>
      <c r="AU5" s="515"/>
      <c r="AV5" s="515"/>
      <c r="AW5" s="515"/>
      <c r="AX5" s="515"/>
      <c r="AY5" s="515"/>
      <c r="AZ5" s="515"/>
      <c r="BA5" s="515"/>
      <c r="BB5" s="613"/>
      <c r="BC5" s="736"/>
      <c r="BD5" s="228"/>
      <c r="BE5" s="251"/>
      <c r="BF5" s="228"/>
      <c r="BG5" s="228"/>
      <c r="BH5" s="228"/>
      <c r="BI5" s="228"/>
      <c r="BJ5" s="251"/>
      <c r="BK5" s="251"/>
      <c r="BL5" s="290"/>
      <c r="BM5" s="251"/>
      <c r="BN5" s="251"/>
      <c r="BO5" s="251"/>
      <c r="BP5" s="291"/>
      <c r="BQ5" s="251"/>
      <c r="BR5" s="251"/>
      <c r="BS5" s="251"/>
      <c r="BT5" s="259"/>
      <c r="BU5" s="251"/>
      <c r="BV5" s="251"/>
      <c r="BW5" s="251"/>
      <c r="BX5" s="251"/>
      <c r="BY5" s="260"/>
      <c r="BZ5" s="260"/>
      <c r="CA5" s="251"/>
      <c r="CB5" s="251"/>
      <c r="CC5" s="251"/>
      <c r="CD5" s="262"/>
      <c r="CE5" s="251"/>
      <c r="CF5" s="251"/>
      <c r="CG5" s="778"/>
      <c r="CH5" s="778"/>
      <c r="CI5" s="779"/>
      <c r="CJ5" s="778"/>
      <c r="CK5" s="778"/>
      <c r="CL5" s="778"/>
      <c r="CM5" s="778"/>
      <c r="CN5" s="778"/>
      <c r="CO5" s="778"/>
      <c r="CP5" s="778"/>
      <c r="CQ5" s="778"/>
      <c r="CR5" s="778"/>
      <c r="CS5" s="778"/>
      <c r="CT5" s="778"/>
      <c r="CU5" s="778"/>
      <c r="CV5" s="778"/>
      <c r="CW5" s="778"/>
      <c r="CX5" s="856" t="s">
        <v>544</v>
      </c>
    </row>
    <row r="6" spans="1:102" ht="11.25" customHeight="1">
      <c r="A6" s="237"/>
      <c r="B6" s="936" t="s">
        <v>545</v>
      </c>
      <c r="C6" s="937">
        <v>512526</v>
      </c>
      <c r="D6" s="937">
        <v>100</v>
      </c>
      <c r="E6" s="938">
        <v>193.45</v>
      </c>
      <c r="F6" s="937">
        <v>60</v>
      </c>
      <c r="G6" s="938">
        <v>61.8</v>
      </c>
      <c r="H6" s="850" t="s">
        <v>540</v>
      </c>
      <c r="I6" s="939">
        <v>275</v>
      </c>
      <c r="J6" s="940">
        <v>3325</v>
      </c>
      <c r="K6" s="941">
        <v>102</v>
      </c>
      <c r="L6" s="942" t="s">
        <v>454</v>
      </c>
      <c r="M6" s="627" t="s">
        <v>389</v>
      </c>
      <c r="N6" s="939">
        <v>2460</v>
      </c>
      <c r="O6" s="940">
        <v>61.46</v>
      </c>
      <c r="P6" s="850">
        <v>6</v>
      </c>
      <c r="Q6" s="249" t="s">
        <v>328</v>
      </c>
      <c r="R6" s="850">
        <v>6</v>
      </c>
      <c r="S6" s="211"/>
      <c r="T6" s="212"/>
      <c r="U6" s="251"/>
      <c r="V6" s="251"/>
      <c r="W6" s="251"/>
      <c r="X6" s="167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181"/>
      <c r="AM6" s="251"/>
      <c r="AN6" s="251"/>
      <c r="AO6" s="251"/>
      <c r="AP6" s="251"/>
      <c r="AQ6" s="251"/>
      <c r="AR6" s="251"/>
      <c r="AS6" s="251"/>
      <c r="AT6" s="251"/>
      <c r="AU6" s="515"/>
      <c r="AV6" s="515"/>
      <c r="AW6" s="515"/>
      <c r="AX6" s="515"/>
      <c r="AY6" s="515"/>
      <c r="AZ6" s="515"/>
      <c r="BA6" s="515"/>
      <c r="BB6" s="613"/>
      <c r="BC6" s="736"/>
      <c r="BD6" s="228"/>
      <c r="BE6" s="251"/>
      <c r="BF6" s="228"/>
      <c r="BG6" s="228"/>
      <c r="BH6" s="228"/>
      <c r="BI6" s="228"/>
      <c r="BJ6" s="251"/>
      <c r="BK6" s="251"/>
      <c r="BL6" s="290"/>
      <c r="BM6" s="251"/>
      <c r="BN6" s="251"/>
      <c r="BO6" s="251"/>
      <c r="BP6" s="291"/>
      <c r="BQ6" s="251"/>
      <c r="BR6" s="251"/>
      <c r="BS6" s="251"/>
      <c r="BT6" s="259"/>
      <c r="BU6" s="251"/>
      <c r="BV6" s="251"/>
      <c r="BW6" s="251"/>
      <c r="BX6" s="251"/>
      <c r="BY6" s="260"/>
      <c r="BZ6" s="260"/>
      <c r="CA6" s="251"/>
      <c r="CB6" s="251"/>
      <c r="CC6" s="251"/>
      <c r="CD6" s="262"/>
      <c r="CE6" s="251"/>
      <c r="CF6" s="251"/>
      <c r="CG6" s="778"/>
      <c r="CH6" s="778"/>
      <c r="CI6" s="779"/>
      <c r="CJ6" s="778"/>
      <c r="CK6" s="778"/>
      <c r="CL6" s="778"/>
      <c r="CM6" s="778"/>
      <c r="CN6" s="778"/>
      <c r="CO6" s="778"/>
      <c r="CP6" s="778"/>
      <c r="CQ6" s="778"/>
      <c r="CR6" s="778"/>
      <c r="CS6" s="778"/>
      <c r="CT6" s="778"/>
      <c r="CU6" s="778"/>
      <c r="CV6" s="778"/>
      <c r="CW6" s="778"/>
      <c r="CX6" s="856"/>
    </row>
    <row r="7" spans="1:102" ht="11.25" customHeight="1">
      <c r="A7" s="237"/>
      <c r="B7" s="526" t="s">
        <v>546</v>
      </c>
      <c r="C7" s="307" t="s">
        <v>401</v>
      </c>
      <c r="D7" s="240">
        <v>100</v>
      </c>
      <c r="E7" s="880">
        <v>144.21</v>
      </c>
      <c r="F7" s="240">
        <v>45</v>
      </c>
      <c r="G7" s="880">
        <v>48.2</v>
      </c>
      <c r="H7" s="853" t="s">
        <v>547</v>
      </c>
      <c r="I7" s="881">
        <v>275</v>
      </c>
      <c r="J7" s="846">
        <v>3500</v>
      </c>
      <c r="K7" s="882">
        <v>97</v>
      </c>
      <c r="L7" s="944" t="s">
        <v>454</v>
      </c>
      <c r="M7" s="849" t="s">
        <v>389</v>
      </c>
      <c r="N7" s="881">
        <v>2050</v>
      </c>
      <c r="O7" s="846">
        <v>51.24</v>
      </c>
      <c r="P7" s="853">
        <v>6</v>
      </c>
      <c r="Q7" s="249" t="s">
        <v>328</v>
      </c>
      <c r="R7" s="853">
        <v>6</v>
      </c>
      <c r="S7" s="211"/>
      <c r="T7" s="212"/>
      <c r="U7" s="251"/>
      <c r="V7" s="251"/>
      <c r="W7" s="251"/>
      <c r="X7" s="167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181"/>
      <c r="AM7" s="274"/>
      <c r="AN7" s="274"/>
      <c r="AO7" s="274"/>
      <c r="AP7" s="274"/>
      <c r="AQ7" s="274"/>
      <c r="AR7" s="274"/>
      <c r="AS7" s="274"/>
      <c r="AT7" s="274"/>
      <c r="AU7" s="515"/>
      <c r="AV7" s="515"/>
      <c r="AW7" s="515"/>
      <c r="AX7" s="515"/>
      <c r="AY7" s="515"/>
      <c r="AZ7" s="515"/>
      <c r="BA7" s="515"/>
      <c r="BB7" s="613"/>
      <c r="BC7" s="736"/>
      <c r="BD7" s="228"/>
      <c r="BE7" s="251"/>
      <c r="BF7" s="228"/>
      <c r="BG7" s="228"/>
      <c r="BH7" s="228"/>
      <c r="BI7" s="228"/>
      <c r="BJ7" s="251"/>
      <c r="BK7" s="251"/>
      <c r="BL7" s="290"/>
      <c r="BM7" s="251"/>
      <c r="BN7" s="251"/>
      <c r="BO7" s="251"/>
      <c r="BP7" s="291"/>
      <c r="BQ7" s="251"/>
      <c r="BR7" s="251"/>
      <c r="BS7" s="251"/>
      <c r="BT7" s="259"/>
      <c r="BU7" s="251"/>
      <c r="BV7" s="251"/>
      <c r="BW7" s="251"/>
      <c r="BX7" s="251"/>
      <c r="BY7" s="260"/>
      <c r="BZ7" s="260"/>
      <c r="CA7" s="251"/>
      <c r="CB7" s="251"/>
      <c r="CC7" s="251"/>
      <c r="CD7" s="262"/>
      <c r="CE7" s="251"/>
      <c r="CF7" s="251"/>
      <c r="CG7" s="778"/>
      <c r="CH7" s="778"/>
      <c r="CI7" s="779"/>
      <c r="CJ7" s="778"/>
      <c r="CK7" s="778"/>
      <c r="CL7" s="778"/>
      <c r="CM7" s="778"/>
      <c r="CN7" s="778"/>
      <c r="CO7" s="778"/>
      <c r="CP7" s="778"/>
      <c r="CQ7" s="778"/>
      <c r="CR7" s="778"/>
      <c r="CS7" s="778"/>
      <c r="CT7" s="778"/>
      <c r="CU7" s="778"/>
      <c r="CV7" s="778"/>
      <c r="CW7" s="778"/>
      <c r="CX7" s="868" t="s">
        <v>548</v>
      </c>
    </row>
    <row r="8" spans="1:102" s="122" customFormat="1" ht="5.25" customHeight="1">
      <c r="A8" s="237"/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5"/>
      <c r="BD8" s="775"/>
      <c r="BE8" s="775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75"/>
      <c r="CF8" s="775"/>
      <c r="CG8" s="775"/>
      <c r="CH8" s="775"/>
      <c r="CI8" s="775"/>
      <c r="CJ8" s="775"/>
      <c r="CK8" s="775"/>
      <c r="CL8" s="775"/>
      <c r="CM8" s="775"/>
      <c r="CN8" s="775"/>
      <c r="CO8" s="775"/>
      <c r="CP8" s="775"/>
      <c r="CQ8" s="775"/>
      <c r="CR8" s="775"/>
      <c r="CS8" s="775"/>
      <c r="CT8" s="775"/>
      <c r="CU8" s="775"/>
      <c r="CV8" s="775"/>
      <c r="CW8" s="775"/>
      <c r="CX8" s="854"/>
    </row>
    <row r="9" spans="1:233" ht="11.25" customHeight="1">
      <c r="A9" s="237"/>
      <c r="B9" s="523" t="s">
        <v>549</v>
      </c>
      <c r="C9" s="323">
        <v>854540</v>
      </c>
      <c r="D9" s="323">
        <v>333</v>
      </c>
      <c r="E9" s="604">
        <v>160</v>
      </c>
      <c r="F9" s="323">
        <v>49</v>
      </c>
      <c r="G9" s="604">
        <v>59.4</v>
      </c>
      <c r="H9" s="606" t="s">
        <v>487</v>
      </c>
      <c r="I9" s="600">
        <v>550</v>
      </c>
      <c r="J9" s="600">
        <v>6500</v>
      </c>
      <c r="K9" s="607">
        <v>120</v>
      </c>
      <c r="L9" s="682" t="s">
        <v>388</v>
      </c>
      <c r="M9" s="606" t="s">
        <v>389</v>
      </c>
      <c r="N9" s="600">
        <v>4500</v>
      </c>
      <c r="O9" s="600">
        <v>75.6</v>
      </c>
      <c r="P9" s="945">
        <v>7</v>
      </c>
      <c r="Q9" s="249" t="s">
        <v>328</v>
      </c>
      <c r="R9" s="527">
        <v>6</v>
      </c>
      <c r="S9" s="211"/>
      <c r="T9" s="212"/>
      <c r="U9" s="251"/>
      <c r="V9" s="251"/>
      <c r="W9" s="251"/>
      <c r="X9" s="167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181"/>
      <c r="AM9" s="287"/>
      <c r="AN9" s="287"/>
      <c r="AO9" s="287"/>
      <c r="AP9" s="287"/>
      <c r="AQ9" s="288"/>
      <c r="AR9" s="288"/>
      <c r="AS9" s="288"/>
      <c r="AT9" s="287"/>
      <c r="AU9" s="515"/>
      <c r="AV9" s="515"/>
      <c r="AW9" s="515"/>
      <c r="AX9" s="515"/>
      <c r="AY9" s="515"/>
      <c r="AZ9" s="515"/>
      <c r="BA9" s="515"/>
      <c r="BB9" s="613"/>
      <c r="BC9" s="946"/>
      <c r="BD9" s="946"/>
      <c r="BE9" s="274"/>
      <c r="BF9" s="946"/>
      <c r="BG9" s="946"/>
      <c r="BH9" s="946"/>
      <c r="BI9" s="946"/>
      <c r="BJ9" s="274"/>
      <c r="BK9" s="274"/>
      <c r="BL9" s="885"/>
      <c r="BM9" s="274"/>
      <c r="BN9" s="274"/>
      <c r="BO9" s="274"/>
      <c r="BP9" s="886"/>
      <c r="BQ9" s="274"/>
      <c r="BR9" s="274"/>
      <c r="BS9" s="274"/>
      <c r="BT9" s="887"/>
      <c r="BU9" s="274"/>
      <c r="BV9" s="274"/>
      <c r="BW9" s="274"/>
      <c r="BX9" s="274"/>
      <c r="BY9" s="888"/>
      <c r="BZ9" s="888"/>
      <c r="CA9" s="274"/>
      <c r="CB9" s="274"/>
      <c r="CC9" s="274"/>
      <c r="CD9" s="890"/>
      <c r="CE9" s="274"/>
      <c r="CF9" s="274"/>
      <c r="CG9" s="947"/>
      <c r="CH9" s="947"/>
      <c r="CI9" s="891"/>
      <c r="CJ9" s="947"/>
      <c r="CK9" s="947"/>
      <c r="CL9" s="947"/>
      <c r="CM9" s="947"/>
      <c r="CN9" s="947"/>
      <c r="CO9" s="947"/>
      <c r="CP9" s="947"/>
      <c r="CQ9" s="947"/>
      <c r="CR9" s="947"/>
      <c r="CS9" s="947"/>
      <c r="CT9" s="947"/>
      <c r="CU9" s="947"/>
      <c r="CV9" s="947"/>
      <c r="CW9" s="947"/>
      <c r="CX9" s="856" t="s">
        <v>550</v>
      </c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</row>
    <row r="10" spans="1:233" ht="11.25" customHeight="1">
      <c r="A10" s="237"/>
      <c r="B10" s="523"/>
      <c r="C10" s="323"/>
      <c r="D10" s="323"/>
      <c r="E10" s="604"/>
      <c r="F10" s="323"/>
      <c r="G10" s="604"/>
      <c r="H10" s="606"/>
      <c r="I10" s="600"/>
      <c r="J10" s="600"/>
      <c r="K10" s="607"/>
      <c r="L10" s="682"/>
      <c r="M10" s="666"/>
      <c r="N10" s="600"/>
      <c r="O10" s="600"/>
      <c r="P10" s="945"/>
      <c r="Q10" s="249" t="s">
        <v>259</v>
      </c>
      <c r="R10" s="389">
        <v>1</v>
      </c>
      <c r="S10" s="211"/>
      <c r="T10" s="212"/>
      <c r="U10" s="251"/>
      <c r="V10" s="251"/>
      <c r="W10" s="251"/>
      <c r="X10" s="167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181"/>
      <c r="AM10" s="251"/>
      <c r="AN10" s="251"/>
      <c r="AO10" s="251"/>
      <c r="AP10" s="251"/>
      <c r="AQ10" s="252"/>
      <c r="AR10" s="252"/>
      <c r="AS10" s="252"/>
      <c r="AT10" s="251"/>
      <c r="AU10" s="515"/>
      <c r="AV10" s="515"/>
      <c r="AW10" s="515"/>
      <c r="AX10" s="515"/>
      <c r="AY10" s="515"/>
      <c r="AZ10" s="515"/>
      <c r="BA10" s="515"/>
      <c r="BB10" s="613"/>
      <c r="BC10" s="946"/>
      <c r="BD10" s="946"/>
      <c r="BE10" s="287"/>
      <c r="BF10" s="946"/>
      <c r="BG10" s="946"/>
      <c r="BH10" s="946"/>
      <c r="BI10" s="946"/>
      <c r="BJ10" s="287"/>
      <c r="BK10" s="287"/>
      <c r="BL10" s="885"/>
      <c r="BM10" s="287"/>
      <c r="BN10" s="287"/>
      <c r="BO10" s="287"/>
      <c r="BP10" s="948"/>
      <c r="BQ10" s="287"/>
      <c r="BR10" s="287"/>
      <c r="BS10" s="287"/>
      <c r="BT10" s="949"/>
      <c r="BU10" s="287"/>
      <c r="BV10" s="287"/>
      <c r="BW10" s="287"/>
      <c r="BX10" s="287"/>
      <c r="BY10" s="950"/>
      <c r="BZ10" s="950"/>
      <c r="CA10" s="287"/>
      <c r="CB10" s="287"/>
      <c r="CC10" s="287"/>
      <c r="CD10" s="951"/>
      <c r="CE10" s="287"/>
      <c r="CF10" s="287"/>
      <c r="CG10" s="929"/>
      <c r="CH10" s="929"/>
      <c r="CI10" s="891"/>
      <c r="CJ10" s="929"/>
      <c r="CK10" s="929"/>
      <c r="CL10" s="929"/>
      <c r="CM10" s="929"/>
      <c r="CN10" s="929"/>
      <c r="CO10" s="929"/>
      <c r="CP10" s="929"/>
      <c r="CQ10" s="929"/>
      <c r="CR10" s="929"/>
      <c r="CS10" s="929"/>
      <c r="CT10" s="929"/>
      <c r="CU10" s="929"/>
      <c r="CV10" s="929"/>
      <c r="CW10" s="929"/>
      <c r="CX10" s="856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</row>
    <row r="11" spans="1:102" s="122" customFormat="1" ht="5.25" customHeight="1">
      <c r="A11" s="237"/>
      <c r="B11" s="776"/>
      <c r="C11" s="776"/>
      <c r="D11" s="776"/>
      <c r="E11" s="776"/>
      <c r="F11" s="776"/>
      <c r="G11" s="776"/>
      <c r="H11" s="776"/>
      <c r="I11" s="776"/>
      <c r="J11" s="776"/>
      <c r="K11" s="776"/>
      <c r="L11" s="776"/>
      <c r="M11" s="776"/>
      <c r="N11" s="776"/>
      <c r="O11" s="776"/>
      <c r="P11" s="776"/>
      <c r="Q11" s="776"/>
      <c r="R11" s="776"/>
      <c r="S11" s="776"/>
      <c r="T11" s="776"/>
      <c r="U11" s="776"/>
      <c r="V11" s="776"/>
      <c r="W11" s="776"/>
      <c r="X11" s="776"/>
      <c r="Y11" s="776"/>
      <c r="Z11" s="776"/>
      <c r="AA11" s="776"/>
      <c r="AB11" s="776"/>
      <c r="AC11" s="776"/>
      <c r="AD11" s="776"/>
      <c r="AE11" s="776"/>
      <c r="AF11" s="776"/>
      <c r="AG11" s="776"/>
      <c r="AH11" s="776"/>
      <c r="AI11" s="776"/>
      <c r="AJ11" s="776"/>
      <c r="AK11" s="776"/>
      <c r="AL11" s="776"/>
      <c r="AM11" s="776"/>
      <c r="AN11" s="776"/>
      <c r="AO11" s="776"/>
      <c r="AP11" s="776"/>
      <c r="AQ11" s="776"/>
      <c r="AR11" s="776"/>
      <c r="AS11" s="776"/>
      <c r="AT11" s="776"/>
      <c r="AU11" s="776"/>
      <c r="AV11" s="776"/>
      <c r="AW11" s="776"/>
      <c r="AX11" s="776"/>
      <c r="AY11" s="776"/>
      <c r="AZ11" s="776"/>
      <c r="BA11" s="776"/>
      <c r="BB11" s="776"/>
      <c r="BC11" s="776"/>
      <c r="BD11" s="776"/>
      <c r="BE11" s="776"/>
      <c r="BF11" s="776"/>
      <c r="BG11" s="776"/>
      <c r="BH11" s="776"/>
      <c r="BI11" s="776"/>
      <c r="BJ11" s="776"/>
      <c r="BK11" s="776"/>
      <c r="BL11" s="776"/>
      <c r="BM11" s="776"/>
      <c r="BN11" s="776"/>
      <c r="BO11" s="776"/>
      <c r="BP11" s="776"/>
      <c r="BQ11" s="776"/>
      <c r="BR11" s="776"/>
      <c r="BS11" s="776"/>
      <c r="BT11" s="776"/>
      <c r="BU11" s="776"/>
      <c r="BV11" s="776"/>
      <c r="BW11" s="776"/>
      <c r="BX11" s="776"/>
      <c r="BY11" s="776"/>
      <c r="BZ11" s="776"/>
      <c r="CA11" s="776"/>
      <c r="CB11" s="776"/>
      <c r="CC11" s="776"/>
      <c r="CD11" s="776"/>
      <c r="CE11" s="776"/>
      <c r="CF11" s="776"/>
      <c r="CG11" s="776"/>
      <c r="CH11" s="776"/>
      <c r="CI11" s="776"/>
      <c r="CJ11" s="776"/>
      <c r="CK11" s="776"/>
      <c r="CL11" s="776"/>
      <c r="CM11" s="776"/>
      <c r="CN11" s="776"/>
      <c r="CO11" s="776"/>
      <c r="CP11" s="776"/>
      <c r="CQ11" s="776"/>
      <c r="CR11" s="776"/>
      <c r="CS11" s="776"/>
      <c r="CT11" s="776"/>
      <c r="CU11" s="776"/>
      <c r="CV11" s="776"/>
      <c r="CW11" s="776"/>
      <c r="CX11" s="854"/>
    </row>
    <row r="12" spans="1:233" ht="11.25" customHeight="1">
      <c r="A12" s="237"/>
      <c r="B12" s="523" t="s">
        <v>549</v>
      </c>
      <c r="C12" s="307" t="s">
        <v>401</v>
      </c>
      <c r="D12" s="323">
        <v>100</v>
      </c>
      <c r="E12" s="604">
        <v>201.6</v>
      </c>
      <c r="F12" s="323">
        <v>7</v>
      </c>
      <c r="G12" s="604">
        <v>50.4</v>
      </c>
      <c r="H12" s="606" t="s">
        <v>487</v>
      </c>
      <c r="I12" s="600">
        <v>560</v>
      </c>
      <c r="J12" s="600">
        <v>7000</v>
      </c>
      <c r="K12" s="607">
        <v>110</v>
      </c>
      <c r="L12" s="682" t="s">
        <v>454</v>
      </c>
      <c r="M12" s="606" t="s">
        <v>389</v>
      </c>
      <c r="N12" s="638">
        <v>7800</v>
      </c>
      <c r="O12" s="600">
        <v>75.6</v>
      </c>
      <c r="P12" s="945">
        <v>7</v>
      </c>
      <c r="Q12" s="249" t="s">
        <v>328</v>
      </c>
      <c r="R12" s="527">
        <v>6</v>
      </c>
      <c r="S12" s="211"/>
      <c r="T12" s="212"/>
      <c r="U12" s="251"/>
      <c r="V12" s="251"/>
      <c r="W12" s="251"/>
      <c r="X12" s="167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181"/>
      <c r="AM12" s="287"/>
      <c r="AN12" s="287"/>
      <c r="AO12" s="287"/>
      <c r="AP12" s="287"/>
      <c r="AQ12" s="288"/>
      <c r="AR12" s="288"/>
      <c r="AS12" s="288"/>
      <c r="AT12" s="287"/>
      <c r="AU12" s="515"/>
      <c r="AV12" s="515"/>
      <c r="AW12" s="515"/>
      <c r="AX12" s="515"/>
      <c r="AY12" s="515"/>
      <c r="AZ12" s="515"/>
      <c r="BA12" s="515"/>
      <c r="BB12" s="613"/>
      <c r="BC12" s="946"/>
      <c r="BD12" s="946"/>
      <c r="BE12" s="274"/>
      <c r="BF12" s="946"/>
      <c r="BG12" s="946"/>
      <c r="BH12" s="946"/>
      <c r="BI12" s="946"/>
      <c r="BJ12" s="274"/>
      <c r="BK12" s="274"/>
      <c r="BL12" s="885"/>
      <c r="BM12" s="274"/>
      <c r="BN12" s="274"/>
      <c r="BO12" s="274"/>
      <c r="BP12" s="886"/>
      <c r="BQ12" s="274"/>
      <c r="BR12" s="274"/>
      <c r="BS12" s="274"/>
      <c r="BT12" s="887"/>
      <c r="BU12" s="274"/>
      <c r="BV12" s="274"/>
      <c r="BW12" s="274"/>
      <c r="BX12" s="274"/>
      <c r="BY12" s="888"/>
      <c r="BZ12" s="888"/>
      <c r="CA12" s="274"/>
      <c r="CB12" s="274"/>
      <c r="CC12" s="274"/>
      <c r="CD12" s="890"/>
      <c r="CE12" s="274"/>
      <c r="CF12" s="274"/>
      <c r="CG12" s="947"/>
      <c r="CH12" s="947"/>
      <c r="CI12" s="891"/>
      <c r="CJ12" s="947"/>
      <c r="CK12" s="947"/>
      <c r="CL12" s="947"/>
      <c r="CM12" s="947"/>
      <c r="CN12" s="947"/>
      <c r="CO12" s="947"/>
      <c r="CP12" s="947"/>
      <c r="CQ12" s="947"/>
      <c r="CR12" s="947"/>
      <c r="CS12" s="947"/>
      <c r="CT12" s="947"/>
      <c r="CU12" s="947"/>
      <c r="CV12" s="947"/>
      <c r="CW12" s="947"/>
      <c r="CX12" s="856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</row>
    <row r="13" spans="1:233" ht="11.25" customHeight="1">
      <c r="A13" s="237"/>
      <c r="B13" s="952" t="s">
        <v>551</v>
      </c>
      <c r="C13" s="323"/>
      <c r="D13" s="323"/>
      <c r="E13" s="604"/>
      <c r="F13" s="323"/>
      <c r="G13" s="604"/>
      <c r="H13" s="606"/>
      <c r="I13" s="600"/>
      <c r="J13" s="600"/>
      <c r="K13" s="607"/>
      <c r="L13" s="682"/>
      <c r="M13" s="666"/>
      <c r="N13" s="600"/>
      <c r="O13" s="600"/>
      <c r="P13" s="945"/>
      <c r="Q13" s="249" t="s">
        <v>259</v>
      </c>
      <c r="R13" s="389">
        <v>1</v>
      </c>
      <c r="S13" s="211"/>
      <c r="T13" s="212"/>
      <c r="U13" s="251"/>
      <c r="V13" s="251"/>
      <c r="W13" s="251"/>
      <c r="X13" s="167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181"/>
      <c r="AM13" s="251"/>
      <c r="AN13" s="251"/>
      <c r="AO13" s="251"/>
      <c r="AP13" s="251"/>
      <c r="AQ13" s="252"/>
      <c r="AR13" s="252"/>
      <c r="AS13" s="252"/>
      <c r="AT13" s="251"/>
      <c r="AU13" s="515"/>
      <c r="AV13" s="515"/>
      <c r="AW13" s="515"/>
      <c r="AX13" s="515"/>
      <c r="AY13" s="515"/>
      <c r="AZ13" s="515"/>
      <c r="BA13" s="515"/>
      <c r="BB13" s="613"/>
      <c r="BC13" s="946"/>
      <c r="BD13" s="946"/>
      <c r="BE13" s="762"/>
      <c r="BF13" s="946"/>
      <c r="BG13" s="946"/>
      <c r="BH13" s="946"/>
      <c r="BI13" s="946"/>
      <c r="BJ13" s="762"/>
      <c r="BK13" s="762"/>
      <c r="BL13" s="885"/>
      <c r="BM13" s="762"/>
      <c r="BN13" s="762"/>
      <c r="BO13" s="762"/>
      <c r="BP13" s="900"/>
      <c r="BQ13" s="762"/>
      <c r="BR13" s="762"/>
      <c r="BS13" s="762"/>
      <c r="BT13" s="765"/>
      <c r="BU13" s="762"/>
      <c r="BV13" s="762"/>
      <c r="BW13" s="762"/>
      <c r="BX13" s="762"/>
      <c r="BY13" s="767"/>
      <c r="BZ13" s="767"/>
      <c r="CA13" s="762"/>
      <c r="CB13" s="762"/>
      <c r="CC13" s="762"/>
      <c r="CD13" s="768"/>
      <c r="CE13" s="762"/>
      <c r="CF13" s="762"/>
      <c r="CG13" s="760"/>
      <c r="CH13" s="760"/>
      <c r="CI13" s="891"/>
      <c r="CJ13" s="760"/>
      <c r="CK13" s="760"/>
      <c r="CL13" s="760"/>
      <c r="CM13" s="760"/>
      <c r="CN13" s="760"/>
      <c r="CO13" s="760"/>
      <c r="CP13" s="760"/>
      <c r="CQ13" s="760"/>
      <c r="CR13" s="760"/>
      <c r="CS13" s="760"/>
      <c r="CT13" s="760"/>
      <c r="CU13" s="760"/>
      <c r="CV13" s="760"/>
      <c r="CW13" s="760"/>
      <c r="CX13" s="856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</row>
    <row r="14" spans="1:102" s="122" customFormat="1" ht="5.25" customHeight="1">
      <c r="A14" s="237"/>
      <c r="B14" s="776"/>
      <c r="C14" s="776"/>
      <c r="D14" s="776"/>
      <c r="E14" s="776"/>
      <c r="F14" s="776"/>
      <c r="G14" s="776"/>
      <c r="H14" s="776"/>
      <c r="I14" s="776"/>
      <c r="J14" s="776"/>
      <c r="K14" s="776"/>
      <c r="L14" s="776"/>
      <c r="M14" s="776"/>
      <c r="N14" s="776"/>
      <c r="O14" s="776"/>
      <c r="P14" s="776"/>
      <c r="Q14" s="776"/>
      <c r="R14" s="776"/>
      <c r="S14" s="776"/>
      <c r="T14" s="776"/>
      <c r="U14" s="776"/>
      <c r="V14" s="776"/>
      <c r="W14" s="776"/>
      <c r="X14" s="776"/>
      <c r="Y14" s="776"/>
      <c r="Z14" s="776"/>
      <c r="AA14" s="776"/>
      <c r="AB14" s="776"/>
      <c r="AC14" s="776"/>
      <c r="AD14" s="776"/>
      <c r="AE14" s="776"/>
      <c r="AF14" s="776"/>
      <c r="AG14" s="776"/>
      <c r="AH14" s="776"/>
      <c r="AI14" s="776"/>
      <c r="AJ14" s="776"/>
      <c r="AK14" s="776"/>
      <c r="AL14" s="776"/>
      <c r="AM14" s="776"/>
      <c r="AN14" s="776"/>
      <c r="AO14" s="776"/>
      <c r="AP14" s="776"/>
      <c r="AQ14" s="776"/>
      <c r="AR14" s="776"/>
      <c r="AS14" s="776"/>
      <c r="AT14" s="776"/>
      <c r="AU14" s="776"/>
      <c r="AV14" s="776"/>
      <c r="AW14" s="776"/>
      <c r="AX14" s="776"/>
      <c r="AY14" s="776"/>
      <c r="AZ14" s="776"/>
      <c r="BA14" s="776"/>
      <c r="BB14" s="776"/>
      <c r="BC14" s="776"/>
      <c r="BD14" s="776"/>
      <c r="BE14" s="776"/>
      <c r="BF14" s="776"/>
      <c r="BG14" s="776"/>
      <c r="BH14" s="776"/>
      <c r="BI14" s="776"/>
      <c r="BJ14" s="776"/>
      <c r="BK14" s="776"/>
      <c r="BL14" s="776"/>
      <c r="BM14" s="776"/>
      <c r="BN14" s="776"/>
      <c r="BO14" s="776"/>
      <c r="BP14" s="776"/>
      <c r="BQ14" s="776"/>
      <c r="BR14" s="776"/>
      <c r="BS14" s="776"/>
      <c r="BT14" s="776"/>
      <c r="BU14" s="776"/>
      <c r="BV14" s="776"/>
      <c r="BW14" s="776"/>
      <c r="BX14" s="776"/>
      <c r="BY14" s="776"/>
      <c r="BZ14" s="776"/>
      <c r="CA14" s="776"/>
      <c r="CB14" s="776"/>
      <c r="CC14" s="776"/>
      <c r="CD14" s="776"/>
      <c r="CE14" s="776"/>
      <c r="CF14" s="776"/>
      <c r="CG14" s="776"/>
      <c r="CH14" s="776"/>
      <c r="CI14" s="776"/>
      <c r="CJ14" s="776"/>
      <c r="CK14" s="776"/>
      <c r="CL14" s="776"/>
      <c r="CM14" s="776"/>
      <c r="CN14" s="776"/>
      <c r="CO14" s="776"/>
      <c r="CP14" s="776"/>
      <c r="CQ14" s="776"/>
      <c r="CR14" s="776"/>
      <c r="CS14" s="776"/>
      <c r="CT14" s="776"/>
      <c r="CU14" s="776"/>
      <c r="CV14" s="776"/>
      <c r="CW14" s="776"/>
      <c r="CX14" s="854"/>
    </row>
    <row r="15" spans="1:233" ht="11.25" customHeight="1">
      <c r="A15" s="237"/>
      <c r="B15" s="523" t="s">
        <v>552</v>
      </c>
      <c r="C15" s="307" t="s">
        <v>401</v>
      </c>
      <c r="D15" s="323">
        <v>100</v>
      </c>
      <c r="E15" s="604">
        <v>224</v>
      </c>
      <c r="F15" s="323">
        <v>82</v>
      </c>
      <c r="G15" s="604">
        <v>53.2</v>
      </c>
      <c r="H15" s="853" t="s">
        <v>547</v>
      </c>
      <c r="I15" s="881">
        <v>275</v>
      </c>
      <c r="J15" s="600">
        <v>2800</v>
      </c>
      <c r="K15" s="607">
        <v>92</v>
      </c>
      <c r="L15" s="682" t="s">
        <v>454</v>
      </c>
      <c r="M15" s="606" t="s">
        <v>389</v>
      </c>
      <c r="N15" s="953">
        <v>2050</v>
      </c>
      <c r="O15" s="600">
        <v>51</v>
      </c>
      <c r="P15" s="945">
        <v>7</v>
      </c>
      <c r="Q15" s="249" t="s">
        <v>328</v>
      </c>
      <c r="R15" s="527">
        <v>6</v>
      </c>
      <c r="S15" s="211"/>
      <c r="T15" s="212"/>
      <c r="U15" s="251"/>
      <c r="V15" s="251"/>
      <c r="W15" s="251"/>
      <c r="X15" s="167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181"/>
      <c r="AM15" s="287"/>
      <c r="AN15" s="287"/>
      <c r="AO15" s="287"/>
      <c r="AP15" s="287"/>
      <c r="AQ15" s="288"/>
      <c r="AR15" s="288"/>
      <c r="AS15" s="288"/>
      <c r="AT15" s="287"/>
      <c r="AU15" s="515"/>
      <c r="AV15" s="515"/>
      <c r="AW15" s="515"/>
      <c r="AX15" s="515"/>
      <c r="AY15" s="515"/>
      <c r="AZ15" s="515"/>
      <c r="BA15" s="515"/>
      <c r="BB15" s="613"/>
      <c r="BC15" s="946"/>
      <c r="BD15" s="946"/>
      <c r="BE15" s="762"/>
      <c r="BF15" s="946"/>
      <c r="BG15" s="946"/>
      <c r="BH15" s="946"/>
      <c r="BI15" s="947"/>
      <c r="BJ15" s="762"/>
      <c r="BK15" s="762"/>
      <c r="BL15" s="763"/>
      <c r="BM15" s="762"/>
      <c r="BN15" s="762"/>
      <c r="BO15" s="762"/>
      <c r="BP15" s="900"/>
      <c r="BQ15" s="762"/>
      <c r="BR15" s="762"/>
      <c r="BS15" s="762"/>
      <c r="BT15" s="765"/>
      <c r="BU15" s="762"/>
      <c r="BV15" s="762"/>
      <c r="BW15" s="762"/>
      <c r="BX15" s="762"/>
      <c r="BY15" s="767"/>
      <c r="BZ15" s="767"/>
      <c r="CA15" s="762"/>
      <c r="CB15" s="762"/>
      <c r="CC15" s="762"/>
      <c r="CD15" s="768"/>
      <c r="CE15" s="762"/>
      <c r="CF15" s="762"/>
      <c r="CG15" s="760"/>
      <c r="CH15" s="760"/>
      <c r="CI15" s="891"/>
      <c r="CJ15" s="760"/>
      <c r="CK15" s="760"/>
      <c r="CL15" s="760"/>
      <c r="CM15" s="760"/>
      <c r="CN15" s="760"/>
      <c r="CO15" s="760"/>
      <c r="CP15" s="760"/>
      <c r="CQ15" s="760"/>
      <c r="CR15" s="760"/>
      <c r="CS15" s="760"/>
      <c r="CT15" s="760"/>
      <c r="CU15" s="760"/>
      <c r="CV15" s="760"/>
      <c r="CW15" s="760"/>
      <c r="CX15" s="856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</row>
    <row r="16" spans="1:233" ht="11.25" customHeight="1">
      <c r="A16" s="237"/>
      <c r="B16" s="523"/>
      <c r="C16" s="323"/>
      <c r="D16" s="323"/>
      <c r="E16" s="604"/>
      <c r="F16" s="323"/>
      <c r="G16" s="604"/>
      <c r="H16" s="606"/>
      <c r="I16" s="600"/>
      <c r="J16" s="600"/>
      <c r="K16" s="607"/>
      <c r="L16" s="682"/>
      <c r="M16" s="666"/>
      <c r="N16" s="586"/>
      <c r="O16" s="600"/>
      <c r="P16" s="945"/>
      <c r="Q16" s="249" t="s">
        <v>259</v>
      </c>
      <c r="R16" s="389">
        <v>1</v>
      </c>
      <c r="S16" s="211"/>
      <c r="T16" s="212"/>
      <c r="U16" s="251"/>
      <c r="V16" s="251"/>
      <c r="W16" s="251"/>
      <c r="X16" s="167"/>
      <c r="Y16" s="251"/>
      <c r="Z16" s="169"/>
      <c r="AA16" s="251"/>
      <c r="AB16" s="251"/>
      <c r="AC16" s="251"/>
      <c r="AD16" s="251"/>
      <c r="AE16" s="251"/>
      <c r="AF16" s="251"/>
      <c r="AG16" s="251"/>
      <c r="AH16" s="251"/>
      <c r="AI16" s="251"/>
      <c r="AJ16" s="251"/>
      <c r="AK16" s="251"/>
      <c r="AL16" s="251"/>
      <c r="AM16" s="251"/>
      <c r="AN16" s="251"/>
      <c r="AO16" s="251"/>
      <c r="AP16" s="251"/>
      <c r="AQ16" s="252"/>
      <c r="AR16" s="252"/>
      <c r="AS16" s="252"/>
      <c r="AT16" s="251"/>
      <c r="AU16" s="515"/>
      <c r="AV16" s="515"/>
      <c r="AW16" s="515"/>
      <c r="AX16" s="515"/>
      <c r="AY16" s="515"/>
      <c r="AZ16" s="515"/>
      <c r="BA16" s="515"/>
      <c r="BB16" s="613"/>
      <c r="BC16" s="946"/>
      <c r="BD16" s="946"/>
      <c r="BE16" s="287"/>
      <c r="BF16" s="946"/>
      <c r="BG16" s="946"/>
      <c r="BH16" s="946"/>
      <c r="BI16" s="946"/>
      <c r="BJ16" s="287"/>
      <c r="BK16" s="287"/>
      <c r="BL16" s="763"/>
      <c r="BM16" s="287"/>
      <c r="BN16" s="287"/>
      <c r="BO16" s="287"/>
      <c r="BP16" s="948"/>
      <c r="BQ16" s="287"/>
      <c r="BR16" s="287"/>
      <c r="BS16" s="287"/>
      <c r="BT16" s="949"/>
      <c r="BU16" s="287"/>
      <c r="BV16" s="287"/>
      <c r="BW16" s="287"/>
      <c r="BX16" s="287"/>
      <c r="BY16" s="950"/>
      <c r="BZ16" s="950"/>
      <c r="CA16" s="287"/>
      <c r="CB16" s="287"/>
      <c r="CC16" s="287"/>
      <c r="CD16" s="951"/>
      <c r="CE16" s="287"/>
      <c r="CF16" s="287"/>
      <c r="CG16" s="929"/>
      <c r="CH16" s="929"/>
      <c r="CI16" s="891"/>
      <c r="CJ16" s="929"/>
      <c r="CK16" s="929"/>
      <c r="CL16" s="929"/>
      <c r="CM16" s="929"/>
      <c r="CN16" s="929"/>
      <c r="CO16" s="929"/>
      <c r="CP16" s="929"/>
      <c r="CQ16" s="929"/>
      <c r="CR16" s="929"/>
      <c r="CS16" s="929"/>
      <c r="CT16" s="929"/>
      <c r="CU16" s="929"/>
      <c r="CV16" s="929"/>
      <c r="CW16" s="929"/>
      <c r="CX16" s="85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</row>
    <row r="17" spans="1:255" s="122" customFormat="1" ht="5.25" customHeight="1">
      <c r="A17" s="237"/>
      <c r="B17" s="776"/>
      <c r="C17" s="776"/>
      <c r="D17" s="776"/>
      <c r="E17" s="776"/>
      <c r="F17" s="776"/>
      <c r="G17" s="776"/>
      <c r="H17" s="776"/>
      <c r="I17" s="776"/>
      <c r="J17" s="776"/>
      <c r="K17" s="776"/>
      <c r="L17" s="776"/>
      <c r="M17" s="776"/>
      <c r="N17" s="776"/>
      <c r="O17" s="776"/>
      <c r="P17" s="776"/>
      <c r="Q17" s="776"/>
      <c r="R17" s="776"/>
      <c r="S17" s="776"/>
      <c r="T17" s="776"/>
      <c r="U17" s="776"/>
      <c r="V17" s="776"/>
      <c r="W17" s="776"/>
      <c r="X17" s="776"/>
      <c r="Y17" s="776"/>
      <c r="Z17" s="776"/>
      <c r="AA17" s="776"/>
      <c r="AB17" s="776"/>
      <c r="AC17" s="776"/>
      <c r="AD17" s="776"/>
      <c r="AE17" s="776"/>
      <c r="AF17" s="776"/>
      <c r="AG17" s="776"/>
      <c r="AH17" s="776"/>
      <c r="AI17" s="776"/>
      <c r="AJ17" s="776"/>
      <c r="AK17" s="776"/>
      <c r="AL17" s="776"/>
      <c r="AM17" s="776"/>
      <c r="AN17" s="776"/>
      <c r="AO17" s="776"/>
      <c r="AP17" s="776"/>
      <c r="AQ17" s="776"/>
      <c r="AR17" s="776"/>
      <c r="AS17" s="776"/>
      <c r="AT17" s="776"/>
      <c r="AU17" s="776"/>
      <c r="AV17" s="776"/>
      <c r="AW17" s="776"/>
      <c r="AX17" s="776"/>
      <c r="AY17" s="776"/>
      <c r="AZ17" s="776"/>
      <c r="BA17" s="776"/>
      <c r="BB17" s="776"/>
      <c r="BC17" s="776"/>
      <c r="BD17" s="776"/>
      <c r="BE17" s="776"/>
      <c r="BF17" s="776"/>
      <c r="BG17" s="776"/>
      <c r="BH17" s="776"/>
      <c r="BI17" s="776"/>
      <c r="BJ17" s="776"/>
      <c r="BK17" s="776"/>
      <c r="BL17" s="776"/>
      <c r="BM17" s="776"/>
      <c r="BN17" s="776"/>
      <c r="BO17" s="776"/>
      <c r="BP17" s="776"/>
      <c r="BQ17" s="776"/>
      <c r="BR17" s="776"/>
      <c r="BS17" s="776"/>
      <c r="BT17" s="776"/>
      <c r="BU17" s="776"/>
      <c r="BV17" s="776"/>
      <c r="BW17" s="776"/>
      <c r="BX17" s="776"/>
      <c r="BY17" s="776"/>
      <c r="BZ17" s="776"/>
      <c r="CA17" s="776"/>
      <c r="CB17" s="776"/>
      <c r="CC17" s="776"/>
      <c r="CD17" s="776"/>
      <c r="CE17" s="776"/>
      <c r="CF17" s="776"/>
      <c r="CG17" s="776"/>
      <c r="CH17" s="776"/>
      <c r="CI17" s="776"/>
      <c r="CJ17" s="776"/>
      <c r="CK17" s="776"/>
      <c r="CL17" s="776"/>
      <c r="CM17" s="776"/>
      <c r="CN17" s="776"/>
      <c r="CO17" s="776"/>
      <c r="CP17" s="776"/>
      <c r="CQ17" s="776"/>
      <c r="CR17" s="776"/>
      <c r="CS17" s="776"/>
      <c r="CT17" s="776"/>
      <c r="CU17" s="776"/>
      <c r="CV17" s="776"/>
      <c r="CW17" s="776"/>
      <c r="CX17" s="854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  <c r="IT17" s="342"/>
      <c r="IU17" s="342"/>
    </row>
    <row r="18" spans="1:102" ht="11.25" customHeight="1">
      <c r="A18" s="237"/>
      <c r="B18" s="523" t="s">
        <v>553</v>
      </c>
      <c r="C18" s="240">
        <v>411541</v>
      </c>
      <c r="D18" s="240">
        <v>100</v>
      </c>
      <c r="E18" s="880">
        <v>210</v>
      </c>
      <c r="F18" s="240">
        <v>65</v>
      </c>
      <c r="G18" s="880">
        <v>53.2</v>
      </c>
      <c r="H18" s="606" t="s">
        <v>472</v>
      </c>
      <c r="I18" s="881">
        <v>605</v>
      </c>
      <c r="J18" s="846">
        <v>5300</v>
      </c>
      <c r="K18" s="882">
        <v>102</v>
      </c>
      <c r="L18" s="944" t="s">
        <v>388</v>
      </c>
      <c r="M18" s="849" t="s">
        <v>389</v>
      </c>
      <c r="N18" s="881">
        <v>5000</v>
      </c>
      <c r="O18" s="846">
        <v>85</v>
      </c>
      <c r="P18" s="853">
        <v>6</v>
      </c>
      <c r="Q18" s="249" t="s">
        <v>328</v>
      </c>
      <c r="R18" s="853">
        <v>6</v>
      </c>
      <c r="S18" s="211"/>
      <c r="T18" s="212"/>
      <c r="U18" s="251"/>
      <c r="V18" s="251"/>
      <c r="W18" s="251"/>
      <c r="X18" s="167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181"/>
      <c r="AM18" s="287"/>
      <c r="AN18" s="287"/>
      <c r="AO18" s="287"/>
      <c r="AP18" s="287"/>
      <c r="AQ18" s="287"/>
      <c r="AR18" s="287"/>
      <c r="AS18" s="287"/>
      <c r="AT18" s="287"/>
      <c r="AU18" s="515"/>
      <c r="AV18" s="515"/>
      <c r="AW18" s="515"/>
      <c r="AX18" s="515"/>
      <c r="AY18" s="515"/>
      <c r="AZ18" s="515"/>
      <c r="BA18" s="515"/>
      <c r="BB18" s="613"/>
      <c r="BC18" s="736"/>
      <c r="BD18" s="228"/>
      <c r="BE18" s="228"/>
      <c r="BF18" s="228"/>
      <c r="BG18" s="228"/>
      <c r="BH18" s="228"/>
      <c r="BI18" s="228"/>
      <c r="BJ18" s="251"/>
      <c r="BK18" s="290"/>
      <c r="BL18" s="290"/>
      <c r="BM18" s="290"/>
      <c r="BN18" s="290"/>
      <c r="BO18" s="251"/>
      <c r="BP18" s="291"/>
      <c r="BQ18" s="251"/>
      <c r="BR18" s="251"/>
      <c r="BS18" s="251"/>
      <c r="BT18" s="259"/>
      <c r="BU18" s="251"/>
      <c r="BV18" s="251"/>
      <c r="BW18" s="251"/>
      <c r="BX18" s="251"/>
      <c r="BY18" s="260"/>
      <c r="BZ18" s="260"/>
      <c r="CA18" s="251"/>
      <c r="CB18" s="261"/>
      <c r="CC18" s="251"/>
      <c r="CD18" s="262"/>
      <c r="CE18" s="251"/>
      <c r="CF18" s="251"/>
      <c r="CG18" s="779"/>
      <c r="CH18" s="778"/>
      <c r="CI18" s="779"/>
      <c r="CJ18" s="779"/>
      <c r="CK18" s="778"/>
      <c r="CL18" s="778"/>
      <c r="CM18" s="778"/>
      <c r="CN18" s="778"/>
      <c r="CO18" s="778"/>
      <c r="CP18" s="778"/>
      <c r="CQ18" s="778"/>
      <c r="CR18" s="778"/>
      <c r="CS18" s="778"/>
      <c r="CT18" s="778"/>
      <c r="CU18" s="778"/>
      <c r="CV18" s="778"/>
      <c r="CW18" s="778"/>
      <c r="CX18" s="856" t="s">
        <v>554</v>
      </c>
    </row>
    <row r="19" spans="1:255" s="122" customFormat="1" ht="5.25" customHeight="1">
      <c r="A19" s="278"/>
      <c r="B19" s="278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4"/>
      <c r="AQ19" s="954"/>
      <c r="AR19" s="954"/>
      <c r="AS19" s="954"/>
      <c r="AT19" s="954"/>
      <c r="AU19" s="954"/>
      <c r="AV19" s="954"/>
      <c r="AW19" s="954"/>
      <c r="AX19" s="954"/>
      <c r="AY19" s="954"/>
      <c r="AZ19" s="954"/>
      <c r="BA19" s="954"/>
      <c r="BB19" s="954"/>
      <c r="BC19" s="954"/>
      <c r="BD19" s="954"/>
      <c r="BE19" s="954"/>
      <c r="BF19" s="954"/>
      <c r="BG19" s="954"/>
      <c r="BH19" s="954"/>
      <c r="BI19" s="954"/>
      <c r="BJ19" s="954"/>
      <c r="BK19" s="954"/>
      <c r="BL19" s="954"/>
      <c r="BM19" s="954"/>
      <c r="BN19" s="954"/>
      <c r="BO19" s="954"/>
      <c r="BP19" s="954"/>
      <c r="BQ19" s="954"/>
      <c r="BR19" s="954"/>
      <c r="BS19" s="954"/>
      <c r="BT19" s="954"/>
      <c r="BU19" s="954"/>
      <c r="BV19" s="954"/>
      <c r="BW19" s="954"/>
      <c r="BX19" s="954"/>
      <c r="BY19" s="954"/>
      <c r="BZ19" s="954"/>
      <c r="CA19" s="954"/>
      <c r="CB19" s="954"/>
      <c r="CC19" s="954"/>
      <c r="CD19" s="954"/>
      <c r="CE19" s="954"/>
      <c r="CF19" s="954"/>
      <c r="CG19" s="954"/>
      <c r="CH19" s="954"/>
      <c r="CI19" s="954"/>
      <c r="CJ19" s="954"/>
      <c r="CK19" s="954"/>
      <c r="CL19" s="954"/>
      <c r="CM19" s="954"/>
      <c r="CN19" s="954"/>
      <c r="CO19" s="954"/>
      <c r="CP19" s="954"/>
      <c r="CQ19" s="954"/>
      <c r="CR19" s="954"/>
      <c r="CS19" s="954"/>
      <c r="CT19" s="954"/>
      <c r="CU19" s="954"/>
      <c r="CV19" s="954"/>
      <c r="CW19" s="954"/>
      <c r="CX19" s="854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  <c r="IU19" s="342"/>
    </row>
    <row r="20" spans="1:102" ht="11.25" customHeight="1">
      <c r="A20" s="781" t="s">
        <v>263</v>
      </c>
      <c r="B20" s="955" t="s">
        <v>555</v>
      </c>
      <c r="C20" s="956">
        <v>376286</v>
      </c>
      <c r="D20" s="956">
        <v>100</v>
      </c>
      <c r="E20" s="957">
        <v>203.1</v>
      </c>
      <c r="F20" s="956">
        <v>80</v>
      </c>
      <c r="G20" s="957">
        <v>54</v>
      </c>
      <c r="H20" s="896" t="s">
        <v>543</v>
      </c>
      <c r="I20" s="958">
        <v>190</v>
      </c>
      <c r="J20" s="926">
        <v>3150</v>
      </c>
      <c r="K20" s="959">
        <v>208</v>
      </c>
      <c r="L20" s="960" t="s">
        <v>454</v>
      </c>
      <c r="M20" s="923" t="s">
        <v>389</v>
      </c>
      <c r="N20" s="958">
        <v>1850</v>
      </c>
      <c r="O20" s="926">
        <v>46.4</v>
      </c>
      <c r="P20" s="896">
        <v>6</v>
      </c>
      <c r="Q20" s="249" t="s">
        <v>328</v>
      </c>
      <c r="R20" s="896">
        <v>6</v>
      </c>
      <c r="S20" s="211"/>
      <c r="T20" s="212"/>
      <c r="U20" s="251"/>
      <c r="V20" s="251"/>
      <c r="W20" s="251"/>
      <c r="X20" s="251"/>
      <c r="Y20" s="251"/>
      <c r="Z20" s="169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87"/>
      <c r="AN20" s="287"/>
      <c r="AO20" s="287"/>
      <c r="AP20" s="287"/>
      <c r="AQ20" s="287"/>
      <c r="AR20" s="287"/>
      <c r="AS20" s="287"/>
      <c r="AT20" s="287"/>
      <c r="AU20" s="515"/>
      <c r="AV20" s="515"/>
      <c r="AW20" s="515"/>
      <c r="AX20" s="515"/>
      <c r="AY20" s="515"/>
      <c r="AZ20" s="515"/>
      <c r="BA20" s="515"/>
      <c r="BB20" s="613"/>
      <c r="BC20" s="736"/>
      <c r="BD20" s="228"/>
      <c r="BE20" s="251"/>
      <c r="BF20" s="228"/>
      <c r="BG20" s="228"/>
      <c r="BH20" s="228"/>
      <c r="BI20" s="251"/>
      <c r="BJ20" s="251"/>
      <c r="BK20" s="251"/>
      <c r="BL20" s="290"/>
      <c r="BM20" s="251"/>
      <c r="BN20" s="251"/>
      <c r="BO20" s="251"/>
      <c r="BP20" s="291"/>
      <c r="BQ20" s="251"/>
      <c r="BR20" s="251"/>
      <c r="BS20" s="251"/>
      <c r="BT20" s="259"/>
      <c r="BU20" s="251"/>
      <c r="BV20" s="251"/>
      <c r="BW20" s="251"/>
      <c r="BX20" s="251"/>
      <c r="BY20" s="260"/>
      <c r="BZ20" s="260"/>
      <c r="CA20" s="251"/>
      <c r="CB20" s="251"/>
      <c r="CC20" s="251"/>
      <c r="CD20" s="262"/>
      <c r="CE20" s="251"/>
      <c r="CF20" s="251"/>
      <c r="CG20" s="778"/>
      <c r="CH20" s="778"/>
      <c r="CI20" s="779"/>
      <c r="CJ20" s="778"/>
      <c r="CK20" s="778"/>
      <c r="CL20" s="778"/>
      <c r="CM20" s="778"/>
      <c r="CN20" s="778"/>
      <c r="CO20" s="778"/>
      <c r="CP20" s="778"/>
      <c r="CQ20" s="778"/>
      <c r="CR20" s="778"/>
      <c r="CS20" s="778"/>
      <c r="CT20" s="778"/>
      <c r="CU20" s="778"/>
      <c r="CV20" s="778"/>
      <c r="CW20" s="778"/>
      <c r="CX20" s="856" t="s">
        <v>556</v>
      </c>
    </row>
    <row r="21" spans="1:102" ht="11.25" customHeight="1">
      <c r="A21" s="781"/>
      <c r="B21" s="641" t="s">
        <v>557</v>
      </c>
      <c r="C21" s="307" t="s">
        <v>401</v>
      </c>
      <c r="D21" s="937">
        <v>100</v>
      </c>
      <c r="E21" s="938">
        <v>257.93</v>
      </c>
      <c r="F21" s="937">
        <v>102</v>
      </c>
      <c r="G21" s="938">
        <v>63.2</v>
      </c>
      <c r="H21" s="850" t="s">
        <v>558</v>
      </c>
      <c r="I21" s="939">
        <v>209</v>
      </c>
      <c r="J21" s="940">
        <v>2992</v>
      </c>
      <c r="K21" s="941">
        <v>187</v>
      </c>
      <c r="L21" s="942" t="s">
        <v>454</v>
      </c>
      <c r="M21" s="627" t="s">
        <v>389</v>
      </c>
      <c r="N21" s="939">
        <v>1850</v>
      </c>
      <c r="O21" s="940">
        <v>46.4</v>
      </c>
      <c r="P21" s="850">
        <v>6</v>
      </c>
      <c r="Q21" s="249" t="s">
        <v>328</v>
      </c>
      <c r="R21" s="850">
        <v>6</v>
      </c>
      <c r="S21" s="211"/>
      <c r="T21" s="212"/>
      <c r="U21" s="251"/>
      <c r="V21" s="251"/>
      <c r="W21" s="251"/>
      <c r="X21" s="251"/>
      <c r="Y21" s="251"/>
      <c r="Z21" s="169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515"/>
      <c r="AV21" s="515"/>
      <c r="AW21" s="515"/>
      <c r="AX21" s="515"/>
      <c r="AY21" s="515"/>
      <c r="AZ21" s="515"/>
      <c r="BA21" s="515"/>
      <c r="BB21" s="613"/>
      <c r="BC21" s="736"/>
      <c r="BD21" s="228"/>
      <c r="BE21" s="251"/>
      <c r="BF21" s="228"/>
      <c r="BG21" s="228"/>
      <c r="BH21" s="228"/>
      <c r="BI21" s="251"/>
      <c r="BJ21" s="251"/>
      <c r="BK21" s="251"/>
      <c r="BL21" s="290"/>
      <c r="BM21" s="251"/>
      <c r="BN21" s="251"/>
      <c r="BO21" s="251"/>
      <c r="BP21" s="291"/>
      <c r="BQ21" s="251"/>
      <c r="BR21" s="251"/>
      <c r="BS21" s="251"/>
      <c r="BT21" s="259"/>
      <c r="BU21" s="251"/>
      <c r="BV21" s="251"/>
      <c r="BW21" s="251"/>
      <c r="BX21" s="251"/>
      <c r="BY21" s="260"/>
      <c r="BZ21" s="260"/>
      <c r="CA21" s="251"/>
      <c r="CB21" s="251"/>
      <c r="CC21" s="251"/>
      <c r="CD21" s="262"/>
      <c r="CE21" s="251"/>
      <c r="CF21" s="251"/>
      <c r="CG21" s="778"/>
      <c r="CH21" s="778"/>
      <c r="CI21" s="779"/>
      <c r="CJ21" s="778"/>
      <c r="CK21" s="778"/>
      <c r="CL21" s="778"/>
      <c r="CM21" s="778"/>
      <c r="CN21" s="778"/>
      <c r="CO21" s="778"/>
      <c r="CP21" s="778"/>
      <c r="CQ21" s="778"/>
      <c r="CR21" s="778"/>
      <c r="CS21" s="778"/>
      <c r="CT21" s="778"/>
      <c r="CU21" s="778"/>
      <c r="CV21" s="778"/>
      <c r="CW21" s="778"/>
      <c r="CX21" s="868" t="s">
        <v>559</v>
      </c>
    </row>
    <row r="22" spans="1:102" ht="11.25" customHeight="1">
      <c r="A22" s="781"/>
      <c r="B22" s="936" t="s">
        <v>560</v>
      </c>
      <c r="C22" s="937">
        <v>463095</v>
      </c>
      <c r="D22" s="937">
        <v>100</v>
      </c>
      <c r="E22" s="938">
        <v>223.41</v>
      </c>
      <c r="F22" s="937">
        <v>88</v>
      </c>
      <c r="G22" s="938">
        <v>56.7</v>
      </c>
      <c r="H22" s="850" t="s">
        <v>543</v>
      </c>
      <c r="I22" s="939">
        <v>209</v>
      </c>
      <c r="J22" s="940">
        <v>2992</v>
      </c>
      <c r="K22" s="941">
        <v>197</v>
      </c>
      <c r="L22" s="942" t="s">
        <v>454</v>
      </c>
      <c r="M22" s="627" t="s">
        <v>389</v>
      </c>
      <c r="N22" s="939">
        <v>2220</v>
      </c>
      <c r="O22" s="940">
        <v>55.48</v>
      </c>
      <c r="P22" s="850">
        <v>6</v>
      </c>
      <c r="Q22" s="249" t="s">
        <v>328</v>
      </c>
      <c r="R22" s="850">
        <v>6</v>
      </c>
      <c r="S22" s="211"/>
      <c r="T22" s="212"/>
      <c r="U22" s="251"/>
      <c r="V22" s="251"/>
      <c r="W22" s="251"/>
      <c r="X22" s="251"/>
      <c r="Y22" s="251"/>
      <c r="Z22" s="169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515"/>
      <c r="AV22" s="515"/>
      <c r="AW22" s="515"/>
      <c r="AX22" s="515"/>
      <c r="AY22" s="515"/>
      <c r="AZ22" s="515"/>
      <c r="BA22" s="515"/>
      <c r="BB22" s="613"/>
      <c r="BC22" s="736"/>
      <c r="BD22" s="228"/>
      <c r="BE22" s="251"/>
      <c r="BF22" s="228"/>
      <c r="BG22" s="228"/>
      <c r="BH22" s="228"/>
      <c r="BI22" s="251"/>
      <c r="BJ22" s="251"/>
      <c r="BK22" s="251"/>
      <c r="BL22" s="290"/>
      <c r="BM22" s="251"/>
      <c r="BN22" s="251"/>
      <c r="BO22" s="251"/>
      <c r="BP22" s="291"/>
      <c r="BQ22" s="251"/>
      <c r="BR22" s="251"/>
      <c r="BS22" s="251"/>
      <c r="BT22" s="259"/>
      <c r="BU22" s="251"/>
      <c r="BV22" s="251"/>
      <c r="BW22" s="251"/>
      <c r="BX22" s="251"/>
      <c r="BY22" s="260"/>
      <c r="BZ22" s="260"/>
      <c r="CA22" s="251"/>
      <c r="CB22" s="251"/>
      <c r="CC22" s="251"/>
      <c r="CD22" s="262"/>
      <c r="CE22" s="251"/>
      <c r="CF22" s="251"/>
      <c r="CG22" s="778"/>
      <c r="CH22" s="778"/>
      <c r="CI22" s="779"/>
      <c r="CJ22" s="778"/>
      <c r="CK22" s="778"/>
      <c r="CL22" s="778"/>
      <c r="CM22" s="778"/>
      <c r="CN22" s="778"/>
      <c r="CO22" s="778"/>
      <c r="CP22" s="778"/>
      <c r="CQ22" s="778"/>
      <c r="CR22" s="778"/>
      <c r="CS22" s="778"/>
      <c r="CT22" s="778"/>
      <c r="CU22" s="778"/>
      <c r="CV22" s="778"/>
      <c r="CW22" s="778"/>
      <c r="CX22" s="856" t="s">
        <v>561</v>
      </c>
    </row>
    <row r="23" spans="1:102" ht="11.25" customHeight="1">
      <c r="A23" s="781"/>
      <c r="B23" s="936" t="s">
        <v>562</v>
      </c>
      <c r="C23" s="937">
        <v>553128</v>
      </c>
      <c r="D23" s="937">
        <v>100</v>
      </c>
      <c r="E23" s="938">
        <v>166.5</v>
      </c>
      <c r="F23" s="937">
        <v>65</v>
      </c>
      <c r="G23" s="938">
        <v>44.3</v>
      </c>
      <c r="H23" s="850" t="s">
        <v>540</v>
      </c>
      <c r="I23" s="939">
        <v>209</v>
      </c>
      <c r="J23" s="940">
        <v>3150</v>
      </c>
      <c r="K23" s="941">
        <v>187</v>
      </c>
      <c r="L23" s="942" t="s">
        <v>454</v>
      </c>
      <c r="M23" s="627" t="s">
        <v>389</v>
      </c>
      <c r="N23" s="939">
        <v>1850</v>
      </c>
      <c r="O23" s="940">
        <v>46.4</v>
      </c>
      <c r="P23" s="850">
        <v>6</v>
      </c>
      <c r="Q23" s="249" t="s">
        <v>328</v>
      </c>
      <c r="R23" s="850">
        <v>6</v>
      </c>
      <c r="S23" s="211"/>
      <c r="T23" s="212"/>
      <c r="U23" s="251"/>
      <c r="V23" s="251"/>
      <c r="W23" s="251"/>
      <c r="X23" s="251"/>
      <c r="Y23" s="251"/>
      <c r="Z23" s="169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515"/>
      <c r="AV23" s="515"/>
      <c r="AW23" s="515"/>
      <c r="AX23" s="515"/>
      <c r="AY23" s="515"/>
      <c r="AZ23" s="515"/>
      <c r="BA23" s="515"/>
      <c r="BB23" s="613"/>
      <c r="BC23" s="736"/>
      <c r="BD23" s="228"/>
      <c r="BE23" s="251"/>
      <c r="BF23" s="228"/>
      <c r="BG23" s="228"/>
      <c r="BH23" s="228"/>
      <c r="BI23" s="251"/>
      <c r="BJ23" s="251"/>
      <c r="BK23" s="251"/>
      <c r="BL23" s="290"/>
      <c r="BM23" s="251"/>
      <c r="BN23" s="251"/>
      <c r="BO23" s="251"/>
      <c r="BP23" s="291"/>
      <c r="BQ23" s="251"/>
      <c r="BR23" s="251"/>
      <c r="BS23" s="251"/>
      <c r="BT23" s="259"/>
      <c r="BU23" s="251"/>
      <c r="BV23" s="251"/>
      <c r="BW23" s="251"/>
      <c r="BX23" s="251"/>
      <c r="BY23" s="260"/>
      <c r="BZ23" s="260"/>
      <c r="CA23" s="251"/>
      <c r="CB23" s="251"/>
      <c r="CC23" s="251"/>
      <c r="CD23" s="262"/>
      <c r="CE23" s="251"/>
      <c r="CF23" s="251"/>
      <c r="CG23" s="778"/>
      <c r="CH23" s="778"/>
      <c r="CI23" s="779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778"/>
      <c r="CV23" s="778"/>
      <c r="CW23" s="778"/>
      <c r="CX23" s="909" t="s">
        <v>563</v>
      </c>
    </row>
    <row r="24" spans="1:102" ht="11.25" customHeight="1">
      <c r="A24" s="781"/>
      <c r="B24" s="961" t="s">
        <v>564</v>
      </c>
      <c r="C24" s="937">
        <v>654593</v>
      </c>
      <c r="D24" s="937">
        <v>100</v>
      </c>
      <c r="E24" s="938">
        <v>166.54</v>
      </c>
      <c r="F24" s="937">
        <v>21.98</v>
      </c>
      <c r="G24" s="938">
        <v>73.81</v>
      </c>
      <c r="H24" s="850" t="s">
        <v>540</v>
      </c>
      <c r="I24" s="939">
        <v>209</v>
      </c>
      <c r="J24" s="940">
        <v>3150</v>
      </c>
      <c r="K24" s="941">
        <v>187</v>
      </c>
      <c r="L24" s="942" t="s">
        <v>454</v>
      </c>
      <c r="M24" s="627" t="s">
        <v>389</v>
      </c>
      <c r="N24" s="939">
        <v>1850</v>
      </c>
      <c r="O24" s="940">
        <v>46.4</v>
      </c>
      <c r="P24" s="850">
        <v>6</v>
      </c>
      <c r="Q24" s="249" t="s">
        <v>328</v>
      </c>
      <c r="R24" s="850">
        <v>6</v>
      </c>
      <c r="S24" s="211"/>
      <c r="T24" s="212"/>
      <c r="U24" s="251"/>
      <c r="V24" s="251"/>
      <c r="W24" s="251"/>
      <c r="X24" s="251"/>
      <c r="Y24" s="251"/>
      <c r="Z24" s="169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515"/>
      <c r="AV24" s="515"/>
      <c r="AW24" s="515"/>
      <c r="AX24" s="515"/>
      <c r="AY24" s="515"/>
      <c r="AZ24" s="515"/>
      <c r="BA24" s="515"/>
      <c r="BB24" s="613"/>
      <c r="BC24" s="736"/>
      <c r="BD24" s="228"/>
      <c r="BE24" s="251"/>
      <c r="BF24" s="228"/>
      <c r="BG24" s="228"/>
      <c r="BH24" s="228"/>
      <c r="BI24" s="251"/>
      <c r="BJ24" s="251"/>
      <c r="BK24" s="251"/>
      <c r="BL24" s="290"/>
      <c r="BM24" s="251"/>
      <c r="BN24" s="251"/>
      <c r="BO24" s="251"/>
      <c r="BP24" s="291"/>
      <c r="BQ24" s="251"/>
      <c r="BR24" s="251"/>
      <c r="BS24" s="251"/>
      <c r="BT24" s="259"/>
      <c r="BU24" s="251"/>
      <c r="BV24" s="251"/>
      <c r="BW24" s="251"/>
      <c r="BX24" s="251"/>
      <c r="BY24" s="260"/>
      <c r="BZ24" s="260"/>
      <c r="CA24" s="251"/>
      <c r="CB24" s="251"/>
      <c r="CC24" s="251"/>
      <c r="CD24" s="262"/>
      <c r="CE24" s="251"/>
      <c r="CF24" s="251"/>
      <c r="CG24" s="778"/>
      <c r="CH24" s="778"/>
      <c r="CI24" s="779"/>
      <c r="CJ24" s="778"/>
      <c r="CK24" s="778"/>
      <c r="CL24" s="778"/>
      <c r="CM24" s="778"/>
      <c r="CN24" s="778"/>
      <c r="CO24" s="778"/>
      <c r="CP24" s="778"/>
      <c r="CQ24" s="778"/>
      <c r="CR24" s="778"/>
      <c r="CS24" s="778"/>
      <c r="CT24" s="778"/>
      <c r="CU24" s="778"/>
      <c r="CV24" s="778"/>
      <c r="CW24" s="778"/>
      <c r="CX24" s="856"/>
    </row>
    <row r="25" spans="1:102" s="122" customFormat="1" ht="5.25" customHeight="1">
      <c r="A25" s="781"/>
      <c r="B25" s="776"/>
      <c r="C25" s="776"/>
      <c r="D25" s="776"/>
      <c r="E25" s="776"/>
      <c r="F25" s="776"/>
      <c r="G25" s="776"/>
      <c r="H25" s="776"/>
      <c r="I25" s="776"/>
      <c r="J25" s="776"/>
      <c r="K25" s="776"/>
      <c r="L25" s="776"/>
      <c r="M25" s="776"/>
      <c r="N25" s="776"/>
      <c r="O25" s="776"/>
      <c r="P25" s="776"/>
      <c r="Q25" s="776"/>
      <c r="R25" s="776"/>
      <c r="S25" s="776"/>
      <c r="T25" s="776"/>
      <c r="U25" s="776"/>
      <c r="V25" s="776"/>
      <c r="W25" s="776"/>
      <c r="X25" s="776"/>
      <c r="Y25" s="776"/>
      <c r="Z25" s="776"/>
      <c r="AA25" s="776"/>
      <c r="AB25" s="776"/>
      <c r="AC25" s="776"/>
      <c r="AD25" s="776"/>
      <c r="AE25" s="776"/>
      <c r="AF25" s="776"/>
      <c r="AG25" s="776"/>
      <c r="AH25" s="776"/>
      <c r="AI25" s="776"/>
      <c r="AJ25" s="776"/>
      <c r="AK25" s="776"/>
      <c r="AL25" s="776"/>
      <c r="AM25" s="776"/>
      <c r="AN25" s="776"/>
      <c r="AO25" s="776"/>
      <c r="AP25" s="776"/>
      <c r="AQ25" s="776"/>
      <c r="AR25" s="776"/>
      <c r="AS25" s="776"/>
      <c r="AT25" s="776"/>
      <c r="AU25" s="776"/>
      <c r="AV25" s="776"/>
      <c r="AW25" s="776"/>
      <c r="AX25" s="776"/>
      <c r="AY25" s="776"/>
      <c r="AZ25" s="776"/>
      <c r="BA25" s="776"/>
      <c r="BB25" s="776"/>
      <c r="BC25" s="776"/>
      <c r="BD25" s="776"/>
      <c r="BE25" s="776"/>
      <c r="BF25" s="776"/>
      <c r="BG25" s="776"/>
      <c r="BH25" s="776"/>
      <c r="BI25" s="776"/>
      <c r="BJ25" s="776"/>
      <c r="BK25" s="776"/>
      <c r="BL25" s="776"/>
      <c r="BM25" s="776"/>
      <c r="BN25" s="776"/>
      <c r="BO25" s="776"/>
      <c r="BP25" s="776"/>
      <c r="BQ25" s="776"/>
      <c r="BR25" s="776"/>
      <c r="BS25" s="776"/>
      <c r="BT25" s="776"/>
      <c r="BU25" s="776"/>
      <c r="BV25" s="776"/>
      <c r="BW25" s="776"/>
      <c r="BX25" s="776"/>
      <c r="BY25" s="776"/>
      <c r="BZ25" s="776"/>
      <c r="CA25" s="776"/>
      <c r="CB25" s="776"/>
      <c r="CC25" s="776"/>
      <c r="CD25" s="776"/>
      <c r="CE25" s="776"/>
      <c r="CF25" s="776"/>
      <c r="CG25" s="776"/>
      <c r="CH25" s="776"/>
      <c r="CI25" s="776"/>
      <c r="CJ25" s="776"/>
      <c r="CK25" s="776"/>
      <c r="CL25" s="776"/>
      <c r="CM25" s="776"/>
      <c r="CN25" s="776"/>
      <c r="CO25" s="776"/>
      <c r="CP25" s="776"/>
      <c r="CQ25" s="776"/>
      <c r="CR25" s="776"/>
      <c r="CS25" s="776"/>
      <c r="CT25" s="776"/>
      <c r="CU25" s="776"/>
      <c r="CV25" s="776"/>
      <c r="CW25" s="776"/>
      <c r="CX25" s="854"/>
    </row>
    <row r="26" spans="1:233" ht="11.25" customHeight="1">
      <c r="A26" s="781"/>
      <c r="B26" s="523" t="s">
        <v>565</v>
      </c>
      <c r="C26" s="323">
        <v>797068</v>
      </c>
      <c r="D26" s="323">
        <v>333</v>
      </c>
      <c r="E26" s="604">
        <v>195</v>
      </c>
      <c r="F26" s="323">
        <v>65</v>
      </c>
      <c r="G26" s="604">
        <v>57.2</v>
      </c>
      <c r="H26" s="606" t="s">
        <v>490</v>
      </c>
      <c r="I26" s="600">
        <v>400</v>
      </c>
      <c r="J26" s="600">
        <v>5850</v>
      </c>
      <c r="K26" s="701">
        <v>208</v>
      </c>
      <c r="L26" s="682" t="s">
        <v>388</v>
      </c>
      <c r="M26" s="606" t="s">
        <v>389</v>
      </c>
      <c r="N26" s="600">
        <v>4350</v>
      </c>
      <c r="O26" s="600">
        <v>65</v>
      </c>
      <c r="P26" s="945">
        <v>7</v>
      </c>
      <c r="Q26" s="249" t="s">
        <v>328</v>
      </c>
      <c r="R26" s="527">
        <v>6</v>
      </c>
      <c r="S26" s="211"/>
      <c r="T26" s="212"/>
      <c r="U26" s="251"/>
      <c r="V26" s="251"/>
      <c r="W26" s="251"/>
      <c r="X26" s="251"/>
      <c r="Y26" s="251"/>
      <c r="Z26" s="169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87"/>
      <c r="AN26" s="287"/>
      <c r="AO26" s="287"/>
      <c r="AP26" s="287"/>
      <c r="AQ26" s="288"/>
      <c r="AR26" s="288"/>
      <c r="AS26" s="288"/>
      <c r="AT26" s="287"/>
      <c r="AU26" s="515"/>
      <c r="AV26" s="515"/>
      <c r="AW26" s="515"/>
      <c r="AX26" s="515"/>
      <c r="AY26" s="515"/>
      <c r="AZ26" s="515"/>
      <c r="BA26" s="515"/>
      <c r="BB26" s="613"/>
      <c r="BC26" s="736"/>
      <c r="BD26" s="228"/>
      <c r="BE26" s="228"/>
      <c r="BF26" s="228"/>
      <c r="BG26" s="228"/>
      <c r="BH26" s="228"/>
      <c r="BI26" s="228"/>
      <c r="BJ26" s="251"/>
      <c r="BK26" s="290"/>
      <c r="BL26" s="290"/>
      <c r="BM26" s="290"/>
      <c r="BN26" s="290"/>
      <c r="BO26" s="251"/>
      <c r="BP26" s="291"/>
      <c r="BQ26" s="251"/>
      <c r="BR26" s="251"/>
      <c r="BS26" s="251"/>
      <c r="BT26" s="259"/>
      <c r="BU26" s="251"/>
      <c r="BV26" s="251"/>
      <c r="BW26" s="251"/>
      <c r="BX26" s="251"/>
      <c r="BY26" s="260"/>
      <c r="BZ26" s="260"/>
      <c r="CA26" s="251"/>
      <c r="CB26" s="261"/>
      <c r="CC26" s="251"/>
      <c r="CD26" s="262"/>
      <c r="CE26" s="251"/>
      <c r="CF26" s="251"/>
      <c r="CG26" s="690"/>
      <c r="CH26" s="313"/>
      <c r="CI26" s="690"/>
      <c r="CJ26" s="690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  <c r="CX26" s="856" t="s">
        <v>566</v>
      </c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</row>
    <row r="27" spans="1:255" s="122" customFormat="1" ht="5.25" customHeight="1">
      <c r="A27" s="278"/>
      <c r="B27" s="278"/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4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4"/>
      <c r="AU27" s="954"/>
      <c r="AV27" s="954"/>
      <c r="AW27" s="954"/>
      <c r="AX27" s="954"/>
      <c r="AY27" s="954"/>
      <c r="AZ27" s="954"/>
      <c r="BA27" s="954"/>
      <c r="BB27" s="954"/>
      <c r="BC27" s="954"/>
      <c r="BD27" s="954"/>
      <c r="BE27" s="954"/>
      <c r="BF27" s="954"/>
      <c r="BG27" s="954"/>
      <c r="BH27" s="954"/>
      <c r="BI27" s="954"/>
      <c r="BJ27" s="954"/>
      <c r="BK27" s="954"/>
      <c r="BL27" s="954"/>
      <c r="BM27" s="954"/>
      <c r="BN27" s="954"/>
      <c r="BO27" s="954"/>
      <c r="BP27" s="954"/>
      <c r="BQ27" s="954"/>
      <c r="BR27" s="954"/>
      <c r="BS27" s="954"/>
      <c r="BT27" s="954"/>
      <c r="BU27" s="954"/>
      <c r="BV27" s="954"/>
      <c r="BW27" s="954"/>
      <c r="BX27" s="954"/>
      <c r="BY27" s="954"/>
      <c r="BZ27" s="954"/>
      <c r="CA27" s="954"/>
      <c r="CB27" s="954"/>
      <c r="CC27" s="954"/>
      <c r="CD27" s="954"/>
      <c r="CE27" s="954"/>
      <c r="CF27" s="954"/>
      <c r="CG27" s="954"/>
      <c r="CH27" s="954"/>
      <c r="CI27" s="954"/>
      <c r="CJ27" s="954"/>
      <c r="CK27" s="954"/>
      <c r="CL27" s="954"/>
      <c r="CM27" s="954"/>
      <c r="CN27" s="954"/>
      <c r="CO27" s="954"/>
      <c r="CP27" s="954"/>
      <c r="CQ27" s="954"/>
      <c r="CR27" s="954"/>
      <c r="CS27" s="954"/>
      <c r="CT27" s="954"/>
      <c r="CU27" s="954"/>
      <c r="CV27" s="954"/>
      <c r="CW27" s="954"/>
      <c r="CX27" s="854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</row>
    <row r="28" spans="1:102" ht="11.25" customHeight="1">
      <c r="A28" s="792" t="s">
        <v>266</v>
      </c>
      <c r="B28" s="936" t="s">
        <v>567</v>
      </c>
      <c r="C28" s="937">
        <v>399513</v>
      </c>
      <c r="D28" s="937">
        <v>100</v>
      </c>
      <c r="E28" s="938">
        <v>177.63</v>
      </c>
      <c r="F28" s="937">
        <v>55</v>
      </c>
      <c r="G28" s="938">
        <v>54.1</v>
      </c>
      <c r="H28" s="850" t="s">
        <v>540</v>
      </c>
      <c r="I28" s="939">
        <v>250</v>
      </c>
      <c r="J28" s="940">
        <v>3500</v>
      </c>
      <c r="K28" s="941">
        <v>110</v>
      </c>
      <c r="L28" s="942" t="s">
        <v>568</v>
      </c>
      <c r="M28" s="627" t="s">
        <v>389</v>
      </c>
      <c r="N28" s="939">
        <v>2250</v>
      </c>
      <c r="O28" s="940">
        <v>56.24</v>
      </c>
      <c r="P28" s="850">
        <v>6</v>
      </c>
      <c r="Q28" s="249" t="s">
        <v>328</v>
      </c>
      <c r="R28" s="850">
        <v>6</v>
      </c>
      <c r="S28" s="211"/>
      <c r="T28" s="212"/>
      <c r="U28" s="251"/>
      <c r="V28" s="251"/>
      <c r="W28" s="251"/>
      <c r="X28" s="251"/>
      <c r="Y28" s="251"/>
      <c r="Z28" s="251"/>
      <c r="AA28" s="251"/>
      <c r="AB28" s="251"/>
      <c r="AC28" s="220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515"/>
      <c r="AV28" s="515"/>
      <c r="AW28" s="515"/>
      <c r="AX28" s="515"/>
      <c r="AY28" s="515"/>
      <c r="AZ28" s="515"/>
      <c r="BA28" s="515"/>
      <c r="BB28" s="884"/>
      <c r="BC28" s="736"/>
      <c r="BD28" s="228"/>
      <c r="BE28" s="251"/>
      <c r="BF28" s="228"/>
      <c r="BG28" s="228"/>
      <c r="BH28" s="228"/>
      <c r="BI28" s="251"/>
      <c r="BJ28" s="251"/>
      <c r="BK28" s="251"/>
      <c r="BL28" s="290"/>
      <c r="BM28" s="251"/>
      <c r="BN28" s="251"/>
      <c r="BO28" s="251"/>
      <c r="BP28" s="291"/>
      <c r="BQ28" s="251"/>
      <c r="BR28" s="251"/>
      <c r="BS28" s="251"/>
      <c r="BT28" s="259"/>
      <c r="BU28" s="251"/>
      <c r="BV28" s="251"/>
      <c r="BW28" s="251"/>
      <c r="BX28" s="251"/>
      <c r="BY28" s="260"/>
      <c r="BZ28" s="260"/>
      <c r="CA28" s="251"/>
      <c r="CB28" s="251"/>
      <c r="CC28" s="251"/>
      <c r="CD28" s="262"/>
      <c r="CE28" s="251"/>
      <c r="CF28" s="251"/>
      <c r="CG28" s="778"/>
      <c r="CH28" s="778"/>
      <c r="CI28" s="779"/>
      <c r="CJ28" s="778"/>
      <c r="CK28" s="778"/>
      <c r="CL28" s="778"/>
      <c r="CM28" s="778"/>
      <c r="CN28" s="778"/>
      <c r="CO28" s="778"/>
      <c r="CP28" s="778"/>
      <c r="CQ28" s="778"/>
      <c r="CR28" s="778"/>
      <c r="CS28" s="778"/>
      <c r="CT28" s="778"/>
      <c r="CU28" s="778"/>
      <c r="CV28" s="778"/>
      <c r="CW28" s="778"/>
      <c r="CX28" s="962" t="s">
        <v>502</v>
      </c>
    </row>
    <row r="29" spans="1:102" ht="11.25" customHeight="1">
      <c r="A29" s="792"/>
      <c r="B29" s="936" t="s">
        <v>569</v>
      </c>
      <c r="C29" s="937">
        <v>596634</v>
      </c>
      <c r="D29" s="937">
        <v>100</v>
      </c>
      <c r="E29" s="938">
        <v>225.59</v>
      </c>
      <c r="F29" s="937">
        <v>70</v>
      </c>
      <c r="G29" s="938">
        <v>63.3</v>
      </c>
      <c r="H29" s="850" t="s">
        <v>543</v>
      </c>
      <c r="I29" s="939">
        <v>275</v>
      </c>
      <c r="J29" s="940">
        <v>3325</v>
      </c>
      <c r="K29" s="941">
        <v>99</v>
      </c>
      <c r="L29" s="942" t="s">
        <v>568</v>
      </c>
      <c r="M29" s="627" t="s">
        <v>389</v>
      </c>
      <c r="N29" s="939">
        <v>2250</v>
      </c>
      <c r="O29" s="940">
        <v>56.24</v>
      </c>
      <c r="P29" s="850">
        <v>6</v>
      </c>
      <c r="Q29" s="249" t="s">
        <v>328</v>
      </c>
      <c r="R29" s="850">
        <v>6</v>
      </c>
      <c r="S29" s="211"/>
      <c r="T29" s="212"/>
      <c r="U29" s="251"/>
      <c r="V29" s="251"/>
      <c r="W29" s="251"/>
      <c r="X29" s="251"/>
      <c r="Y29" s="251"/>
      <c r="Z29" s="251"/>
      <c r="AA29" s="251"/>
      <c r="AB29" s="251"/>
      <c r="AC29" s="220"/>
      <c r="AD29" s="251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515"/>
      <c r="AV29" s="515"/>
      <c r="AW29" s="515"/>
      <c r="AX29" s="515"/>
      <c r="AY29" s="515"/>
      <c r="AZ29" s="515"/>
      <c r="BA29" s="515"/>
      <c r="BB29" s="884"/>
      <c r="BC29" s="736"/>
      <c r="BD29" s="228"/>
      <c r="BE29" s="251"/>
      <c r="BF29" s="228"/>
      <c r="BG29" s="228"/>
      <c r="BH29" s="228"/>
      <c r="BI29" s="251"/>
      <c r="BJ29" s="251"/>
      <c r="BK29" s="251"/>
      <c r="BL29" s="290"/>
      <c r="BM29" s="251"/>
      <c r="BN29" s="251"/>
      <c r="BO29" s="251"/>
      <c r="BP29" s="291"/>
      <c r="BQ29" s="251"/>
      <c r="BR29" s="251"/>
      <c r="BS29" s="251"/>
      <c r="BT29" s="259"/>
      <c r="BU29" s="251"/>
      <c r="BV29" s="251"/>
      <c r="BW29" s="251"/>
      <c r="BX29" s="251"/>
      <c r="BY29" s="260"/>
      <c r="BZ29" s="260"/>
      <c r="CA29" s="251"/>
      <c r="CB29" s="251"/>
      <c r="CC29" s="251"/>
      <c r="CD29" s="262"/>
      <c r="CE29" s="251"/>
      <c r="CF29" s="251"/>
      <c r="CG29" s="778"/>
      <c r="CH29" s="778"/>
      <c r="CI29" s="779"/>
      <c r="CJ29" s="778"/>
      <c r="CK29" s="778"/>
      <c r="CL29" s="778"/>
      <c r="CM29" s="778"/>
      <c r="CN29" s="778"/>
      <c r="CO29" s="778"/>
      <c r="CP29" s="778"/>
      <c r="CQ29" s="778"/>
      <c r="CR29" s="778"/>
      <c r="CS29" s="778"/>
      <c r="CT29" s="778"/>
      <c r="CU29" s="778"/>
      <c r="CV29" s="778"/>
      <c r="CW29" s="778"/>
      <c r="CX29" s="962" t="s">
        <v>570</v>
      </c>
    </row>
    <row r="30" spans="1:102" ht="11.25" customHeight="1">
      <c r="A30" s="792"/>
      <c r="B30" s="526" t="s">
        <v>571</v>
      </c>
      <c r="C30" s="265" t="s">
        <v>401</v>
      </c>
      <c r="D30" s="240">
        <v>100</v>
      </c>
      <c r="E30" s="880">
        <v>195.39</v>
      </c>
      <c r="F30" s="240">
        <v>61</v>
      </c>
      <c r="G30" s="880">
        <v>56.8</v>
      </c>
      <c r="H30" s="853" t="s">
        <v>540</v>
      </c>
      <c r="I30" s="881">
        <v>275</v>
      </c>
      <c r="J30" s="846">
        <v>3325</v>
      </c>
      <c r="K30" s="882">
        <v>104</v>
      </c>
      <c r="L30" s="944" t="s">
        <v>568</v>
      </c>
      <c r="M30" s="849" t="s">
        <v>389</v>
      </c>
      <c r="N30" s="881">
        <v>2700</v>
      </c>
      <c r="O30" s="846">
        <v>67.48</v>
      </c>
      <c r="P30" s="853">
        <v>6</v>
      </c>
      <c r="Q30" s="249" t="s">
        <v>328</v>
      </c>
      <c r="R30" s="850">
        <v>6</v>
      </c>
      <c r="S30" s="211"/>
      <c r="T30" s="212"/>
      <c r="U30" s="251"/>
      <c r="V30" s="251"/>
      <c r="W30" s="251"/>
      <c r="X30" s="251"/>
      <c r="Y30" s="251"/>
      <c r="Z30" s="251"/>
      <c r="AA30" s="251"/>
      <c r="AB30" s="251"/>
      <c r="AC30" s="220"/>
      <c r="AD30" s="251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515"/>
      <c r="AV30" s="515"/>
      <c r="AW30" s="515"/>
      <c r="AX30" s="515"/>
      <c r="AY30" s="515"/>
      <c r="AZ30" s="515"/>
      <c r="BA30" s="515"/>
      <c r="BB30" s="884"/>
      <c r="BC30" s="736"/>
      <c r="BD30" s="228"/>
      <c r="BE30" s="251"/>
      <c r="BF30" s="228"/>
      <c r="BG30" s="228"/>
      <c r="BH30" s="228"/>
      <c r="BI30" s="251"/>
      <c r="BJ30" s="251"/>
      <c r="BK30" s="251"/>
      <c r="BL30" s="290"/>
      <c r="BM30" s="251"/>
      <c r="BN30" s="251"/>
      <c r="BO30" s="251"/>
      <c r="BP30" s="291"/>
      <c r="BQ30" s="251"/>
      <c r="BR30" s="251"/>
      <c r="BS30" s="251"/>
      <c r="BT30" s="259"/>
      <c r="BU30" s="251"/>
      <c r="BV30" s="251"/>
      <c r="BW30" s="251"/>
      <c r="BX30" s="251"/>
      <c r="BY30" s="260"/>
      <c r="BZ30" s="260"/>
      <c r="CA30" s="251"/>
      <c r="CB30" s="251"/>
      <c r="CC30" s="251"/>
      <c r="CD30" s="262"/>
      <c r="CE30" s="251"/>
      <c r="CF30" s="251"/>
      <c r="CG30" s="778"/>
      <c r="CH30" s="778"/>
      <c r="CI30" s="779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963" t="s">
        <v>572</v>
      </c>
    </row>
    <row r="31" spans="1:102" ht="11.25" customHeight="1">
      <c r="A31" s="792"/>
      <c r="B31" s="964" t="s">
        <v>573</v>
      </c>
      <c r="C31" s="965">
        <v>625195</v>
      </c>
      <c r="D31" s="240">
        <v>100</v>
      </c>
      <c r="E31" s="880">
        <v>145.65</v>
      </c>
      <c r="F31" s="240">
        <v>45</v>
      </c>
      <c r="G31" s="880">
        <v>44.4</v>
      </c>
      <c r="H31" s="853" t="s">
        <v>547</v>
      </c>
      <c r="I31" s="881">
        <v>275</v>
      </c>
      <c r="J31" s="846">
        <v>3500</v>
      </c>
      <c r="K31" s="882">
        <v>99</v>
      </c>
      <c r="L31" s="944" t="s">
        <v>568</v>
      </c>
      <c r="M31" s="849" t="s">
        <v>389</v>
      </c>
      <c r="N31" s="881">
        <v>2250</v>
      </c>
      <c r="O31" s="846">
        <v>56.24</v>
      </c>
      <c r="P31" s="853">
        <v>6</v>
      </c>
      <c r="Q31" s="249" t="s">
        <v>328</v>
      </c>
      <c r="R31" s="850">
        <v>6</v>
      </c>
      <c r="S31" s="211"/>
      <c r="T31" s="212"/>
      <c r="U31" s="251"/>
      <c r="V31" s="251"/>
      <c r="W31" s="251"/>
      <c r="X31" s="251"/>
      <c r="Y31" s="251"/>
      <c r="Z31" s="251"/>
      <c r="AA31" s="251"/>
      <c r="AB31" s="251"/>
      <c r="AC31" s="220"/>
      <c r="AD31" s="251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515"/>
      <c r="AV31" s="515"/>
      <c r="AW31" s="515"/>
      <c r="AX31" s="515"/>
      <c r="AY31" s="515"/>
      <c r="AZ31" s="515"/>
      <c r="BA31" s="515"/>
      <c r="BB31" s="884"/>
      <c r="BC31" s="736"/>
      <c r="BD31" s="228"/>
      <c r="BE31" s="251"/>
      <c r="BF31" s="228"/>
      <c r="BG31" s="228"/>
      <c r="BH31" s="228"/>
      <c r="BI31" s="251"/>
      <c r="BJ31" s="251"/>
      <c r="BK31" s="251"/>
      <c r="BL31" s="290"/>
      <c r="BM31" s="251"/>
      <c r="BN31" s="251"/>
      <c r="BO31" s="251"/>
      <c r="BP31" s="291"/>
      <c r="BQ31" s="251"/>
      <c r="BR31" s="251"/>
      <c r="BS31" s="251"/>
      <c r="BT31" s="259"/>
      <c r="BU31" s="251"/>
      <c r="BV31" s="251"/>
      <c r="BW31" s="251"/>
      <c r="BX31" s="251"/>
      <c r="BY31" s="260"/>
      <c r="BZ31" s="260"/>
      <c r="CA31" s="251"/>
      <c r="CB31" s="251"/>
      <c r="CC31" s="251"/>
      <c r="CD31" s="262"/>
      <c r="CE31" s="251"/>
      <c r="CF31" s="251"/>
      <c r="CG31" s="778"/>
      <c r="CH31" s="778"/>
      <c r="CI31" s="779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778"/>
      <c r="CV31" s="778"/>
      <c r="CW31" s="778"/>
      <c r="CX31" s="909" t="s">
        <v>574</v>
      </c>
    </row>
    <row r="32" spans="1:102" ht="11.25" customHeight="1">
      <c r="A32" s="792"/>
      <c r="B32" s="966" t="s">
        <v>575</v>
      </c>
      <c r="C32" s="265" t="s">
        <v>401</v>
      </c>
      <c r="D32" s="965">
        <v>100</v>
      </c>
      <c r="E32" s="967">
        <v>252</v>
      </c>
      <c r="F32" s="965">
        <v>84</v>
      </c>
      <c r="G32" s="967">
        <v>63.3</v>
      </c>
      <c r="H32" s="968" t="s">
        <v>547</v>
      </c>
      <c r="I32" s="969">
        <v>275</v>
      </c>
      <c r="J32" s="970">
        <v>3600</v>
      </c>
      <c r="K32" s="969">
        <v>99</v>
      </c>
      <c r="L32" s="968" t="s">
        <v>568</v>
      </c>
      <c r="M32" s="249" t="s">
        <v>389</v>
      </c>
      <c r="N32" s="969">
        <v>2700</v>
      </c>
      <c r="O32" s="846">
        <v>67.48</v>
      </c>
      <c r="P32" s="968">
        <v>6</v>
      </c>
      <c r="Q32" s="249" t="s">
        <v>328</v>
      </c>
      <c r="R32" s="968">
        <v>6</v>
      </c>
      <c r="S32" s="211"/>
      <c r="T32" s="212"/>
      <c r="U32" s="251"/>
      <c r="V32" s="251"/>
      <c r="W32" s="251"/>
      <c r="X32" s="251"/>
      <c r="Y32" s="251"/>
      <c r="Z32" s="251"/>
      <c r="AA32" s="251"/>
      <c r="AB32" s="251"/>
      <c r="AC32" s="220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515"/>
      <c r="AV32" s="515"/>
      <c r="AW32" s="515"/>
      <c r="AX32" s="515"/>
      <c r="AY32" s="515"/>
      <c r="AZ32" s="515"/>
      <c r="BA32" s="515"/>
      <c r="BB32" s="884"/>
      <c r="BC32" s="736"/>
      <c r="BD32" s="228"/>
      <c r="BE32" s="251"/>
      <c r="BF32" s="228"/>
      <c r="BG32" s="228"/>
      <c r="BH32" s="228"/>
      <c r="BI32" s="251"/>
      <c r="BJ32" s="251"/>
      <c r="BK32" s="251"/>
      <c r="BL32" s="290"/>
      <c r="BM32" s="251"/>
      <c r="BN32" s="251"/>
      <c r="BO32" s="251"/>
      <c r="BP32" s="291"/>
      <c r="BQ32" s="251"/>
      <c r="BR32" s="251"/>
      <c r="BS32" s="251"/>
      <c r="BT32" s="259"/>
      <c r="BU32" s="251"/>
      <c r="BV32" s="251"/>
      <c r="BW32" s="251"/>
      <c r="BX32" s="251"/>
      <c r="BY32" s="260"/>
      <c r="BZ32" s="260"/>
      <c r="CA32" s="251"/>
      <c r="CB32" s="251"/>
      <c r="CC32" s="251"/>
      <c r="CD32" s="262"/>
      <c r="CE32" s="251"/>
      <c r="CF32" s="251"/>
      <c r="CG32" s="778"/>
      <c r="CH32" s="778"/>
      <c r="CI32" s="779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8"/>
      <c r="CV32" s="778"/>
      <c r="CW32" s="778"/>
      <c r="CX32" s="868" t="s">
        <v>576</v>
      </c>
    </row>
    <row r="33" spans="1:255" s="122" customFormat="1" ht="4.5" customHeight="1">
      <c r="A33" s="792"/>
      <c r="B33" s="776"/>
      <c r="C33" s="776"/>
      <c r="D33" s="776"/>
      <c r="E33" s="776"/>
      <c r="F33" s="776"/>
      <c r="G33" s="776"/>
      <c r="H33" s="776"/>
      <c r="I33" s="776"/>
      <c r="J33" s="776"/>
      <c r="K33" s="776"/>
      <c r="L33" s="776"/>
      <c r="M33" s="776"/>
      <c r="N33" s="776"/>
      <c r="O33" s="776"/>
      <c r="P33" s="776"/>
      <c r="Q33" s="776"/>
      <c r="R33" s="776"/>
      <c r="S33" s="776"/>
      <c r="T33" s="776"/>
      <c r="U33" s="776"/>
      <c r="V33" s="776"/>
      <c r="W33" s="776"/>
      <c r="X33" s="776"/>
      <c r="Y33" s="776"/>
      <c r="Z33" s="776"/>
      <c r="AA33" s="776"/>
      <c r="AB33" s="776"/>
      <c r="AC33" s="776"/>
      <c r="AD33" s="776"/>
      <c r="AE33" s="776"/>
      <c r="AF33" s="776"/>
      <c r="AG33" s="776"/>
      <c r="AH33" s="776"/>
      <c r="AI33" s="776"/>
      <c r="AJ33" s="776"/>
      <c r="AK33" s="776"/>
      <c r="AL33" s="776"/>
      <c r="AM33" s="776"/>
      <c r="AN33" s="776"/>
      <c r="AO33" s="776"/>
      <c r="AP33" s="776"/>
      <c r="AQ33" s="776"/>
      <c r="AR33" s="776"/>
      <c r="AS33" s="776"/>
      <c r="AT33" s="776"/>
      <c r="AU33" s="776"/>
      <c r="AV33" s="776"/>
      <c r="AW33" s="776"/>
      <c r="AX33" s="776"/>
      <c r="AY33" s="776"/>
      <c r="AZ33" s="776"/>
      <c r="BA33" s="776"/>
      <c r="BB33" s="776"/>
      <c r="BC33" s="776"/>
      <c r="BD33" s="776"/>
      <c r="BE33" s="776"/>
      <c r="BF33" s="776"/>
      <c r="BG33" s="776"/>
      <c r="BH33" s="776"/>
      <c r="BI33" s="776"/>
      <c r="BJ33" s="776"/>
      <c r="BK33" s="776"/>
      <c r="BL33" s="776"/>
      <c r="BM33" s="776"/>
      <c r="BN33" s="776"/>
      <c r="BO33" s="776"/>
      <c r="BP33" s="776"/>
      <c r="BQ33" s="776"/>
      <c r="BR33" s="776"/>
      <c r="BS33" s="776"/>
      <c r="BT33" s="776"/>
      <c r="BU33" s="776"/>
      <c r="BV33" s="776"/>
      <c r="BW33" s="776"/>
      <c r="BX33" s="776"/>
      <c r="BY33" s="776"/>
      <c r="BZ33" s="776"/>
      <c r="CA33" s="776"/>
      <c r="CB33" s="776"/>
      <c r="CC33" s="776"/>
      <c r="CD33" s="776"/>
      <c r="CE33" s="776"/>
      <c r="CF33" s="776"/>
      <c r="CG33" s="776"/>
      <c r="CH33" s="776"/>
      <c r="CI33" s="776"/>
      <c r="CJ33" s="776"/>
      <c r="CK33" s="776"/>
      <c r="CL33" s="776"/>
      <c r="CM33" s="776"/>
      <c r="CN33" s="776"/>
      <c r="CO33" s="776"/>
      <c r="CP33" s="776"/>
      <c r="CQ33" s="776"/>
      <c r="CR33" s="776"/>
      <c r="CS33" s="776"/>
      <c r="CT33" s="776"/>
      <c r="CU33" s="776"/>
      <c r="CV33" s="776"/>
      <c r="CW33" s="776"/>
      <c r="CX33" s="854"/>
      <c r="IB33" s="342"/>
      <c r="IC33" s="342"/>
      <c r="ID33" s="342"/>
      <c r="IE33" s="342"/>
      <c r="IF33" s="342"/>
      <c r="IG33" s="342"/>
      <c r="IH33" s="342"/>
      <c r="II33" s="342"/>
      <c r="IJ33" s="342"/>
      <c r="IK33" s="342"/>
      <c r="IL33" s="342"/>
      <c r="IM33" s="342"/>
      <c r="IN33" s="342"/>
      <c r="IO33" s="342"/>
      <c r="IP33" s="342"/>
      <c r="IQ33" s="342"/>
      <c r="IR33" s="342"/>
      <c r="IS33" s="342"/>
      <c r="IT33" s="342"/>
      <c r="IU33" s="342"/>
    </row>
    <row r="34" spans="1:102" ht="11.25" customHeight="1">
      <c r="A34" s="792"/>
      <c r="B34" s="966" t="s">
        <v>577</v>
      </c>
      <c r="C34" s="240">
        <v>823357</v>
      </c>
      <c r="D34" s="323">
        <v>333</v>
      </c>
      <c r="E34" s="938">
        <v>177.63</v>
      </c>
      <c r="F34" s="965">
        <v>48</v>
      </c>
      <c r="G34" s="967">
        <v>55.5</v>
      </c>
      <c r="H34" s="606" t="s">
        <v>487</v>
      </c>
      <c r="I34" s="969">
        <v>525</v>
      </c>
      <c r="J34" s="970">
        <v>6500</v>
      </c>
      <c r="K34" s="969">
        <v>110</v>
      </c>
      <c r="L34" s="968" t="s">
        <v>454</v>
      </c>
      <c r="M34" s="249" t="s">
        <v>389</v>
      </c>
      <c r="N34" s="969">
        <v>4750</v>
      </c>
      <c r="O34" s="970">
        <v>82</v>
      </c>
      <c r="P34" s="968">
        <v>6</v>
      </c>
      <c r="Q34" s="249" t="s">
        <v>328</v>
      </c>
      <c r="R34" s="968">
        <v>6</v>
      </c>
      <c r="S34" s="211"/>
      <c r="T34" s="212"/>
      <c r="U34" s="251"/>
      <c r="V34" s="251"/>
      <c r="W34" s="251"/>
      <c r="X34" s="251"/>
      <c r="Y34" s="251"/>
      <c r="Z34" s="251"/>
      <c r="AA34" s="251"/>
      <c r="AB34" s="251"/>
      <c r="AC34" s="220"/>
      <c r="AD34" s="251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515"/>
      <c r="AV34" s="515"/>
      <c r="AW34" s="515"/>
      <c r="AX34" s="515"/>
      <c r="AY34" s="515"/>
      <c r="AZ34" s="515"/>
      <c r="BA34" s="515"/>
      <c r="BB34" s="613"/>
      <c r="BC34" s="761"/>
      <c r="BD34" s="228"/>
      <c r="BE34" s="290"/>
      <c r="BF34" s="228"/>
      <c r="BG34" s="228"/>
      <c r="BH34" s="228"/>
      <c r="BI34" s="228"/>
      <c r="BJ34" s="251"/>
      <c r="BK34" s="290"/>
      <c r="BL34" s="290"/>
      <c r="BM34" s="290"/>
      <c r="BN34" s="290"/>
      <c r="BO34" s="251"/>
      <c r="BP34" s="291"/>
      <c r="BQ34" s="251"/>
      <c r="BR34" s="251"/>
      <c r="BS34" s="251"/>
      <c r="BT34" s="259"/>
      <c r="BU34" s="251"/>
      <c r="BV34" s="251"/>
      <c r="BW34" s="251"/>
      <c r="BX34" s="251"/>
      <c r="BY34" s="260"/>
      <c r="BZ34" s="260"/>
      <c r="CA34" s="251"/>
      <c r="CB34" s="261"/>
      <c r="CC34" s="251"/>
      <c r="CD34" s="262"/>
      <c r="CE34" s="251"/>
      <c r="CF34" s="251"/>
      <c r="CG34" s="779"/>
      <c r="CH34" s="778"/>
      <c r="CI34" s="779"/>
      <c r="CJ34" s="779"/>
      <c r="CK34" s="778"/>
      <c r="CL34" s="778"/>
      <c r="CM34" s="778"/>
      <c r="CN34" s="778"/>
      <c r="CO34" s="778"/>
      <c r="CP34" s="778"/>
      <c r="CQ34" s="778"/>
      <c r="CR34" s="778"/>
      <c r="CS34" s="778"/>
      <c r="CT34" s="778"/>
      <c r="CU34" s="778"/>
      <c r="CV34" s="778"/>
      <c r="CW34" s="778"/>
      <c r="CX34" s="856" t="s">
        <v>578</v>
      </c>
    </row>
    <row r="35" spans="1:255" s="122" customFormat="1" ht="5.25" customHeight="1">
      <c r="A35" s="278"/>
      <c r="B35" s="278"/>
      <c r="C35" s="954"/>
      <c r="D35" s="954"/>
      <c r="E35" s="954"/>
      <c r="F35" s="954"/>
      <c r="G35" s="954"/>
      <c r="H35" s="954"/>
      <c r="I35" s="954"/>
      <c r="J35" s="954"/>
      <c r="K35" s="954"/>
      <c r="L35" s="954"/>
      <c r="M35" s="954"/>
      <c r="N35" s="954"/>
      <c r="O35" s="954"/>
      <c r="P35" s="954"/>
      <c r="Q35" s="954"/>
      <c r="R35" s="954"/>
      <c r="S35" s="954"/>
      <c r="T35" s="954"/>
      <c r="U35" s="954"/>
      <c r="V35" s="954"/>
      <c r="W35" s="954"/>
      <c r="X35" s="954"/>
      <c r="Y35" s="954"/>
      <c r="Z35" s="954"/>
      <c r="AA35" s="954"/>
      <c r="AB35" s="954"/>
      <c r="AC35" s="954"/>
      <c r="AD35" s="954"/>
      <c r="AE35" s="954"/>
      <c r="AF35" s="954"/>
      <c r="AG35" s="954"/>
      <c r="AH35" s="954"/>
      <c r="AI35" s="954"/>
      <c r="AJ35" s="954"/>
      <c r="AK35" s="954"/>
      <c r="AL35" s="954"/>
      <c r="AM35" s="954"/>
      <c r="AN35" s="954"/>
      <c r="AO35" s="954"/>
      <c r="AP35" s="954"/>
      <c r="AQ35" s="954"/>
      <c r="AR35" s="954"/>
      <c r="AS35" s="954"/>
      <c r="AT35" s="954"/>
      <c r="AU35" s="954"/>
      <c r="AV35" s="954"/>
      <c r="AW35" s="954"/>
      <c r="AX35" s="954"/>
      <c r="AY35" s="954"/>
      <c r="AZ35" s="954"/>
      <c r="BA35" s="954"/>
      <c r="BB35" s="954"/>
      <c r="BC35" s="954"/>
      <c r="BD35" s="954"/>
      <c r="BE35" s="954"/>
      <c r="BF35" s="954"/>
      <c r="BG35" s="954"/>
      <c r="BH35" s="954"/>
      <c r="BI35" s="954"/>
      <c r="BJ35" s="954"/>
      <c r="BK35" s="954"/>
      <c r="BL35" s="954"/>
      <c r="BM35" s="954"/>
      <c r="BN35" s="954"/>
      <c r="BO35" s="954"/>
      <c r="BP35" s="954"/>
      <c r="BQ35" s="954"/>
      <c r="BR35" s="954"/>
      <c r="BS35" s="954"/>
      <c r="BT35" s="954"/>
      <c r="BU35" s="954"/>
      <c r="BV35" s="954"/>
      <c r="BW35" s="954"/>
      <c r="BX35" s="954"/>
      <c r="BY35" s="954"/>
      <c r="BZ35" s="954"/>
      <c r="CA35" s="954"/>
      <c r="CB35" s="954"/>
      <c r="CC35" s="954"/>
      <c r="CD35" s="954"/>
      <c r="CE35" s="954"/>
      <c r="CF35" s="954"/>
      <c r="CG35" s="954"/>
      <c r="CH35" s="954"/>
      <c r="CI35" s="954"/>
      <c r="CJ35" s="954"/>
      <c r="CK35" s="954"/>
      <c r="CL35" s="954"/>
      <c r="CM35" s="954"/>
      <c r="CN35" s="954"/>
      <c r="CO35" s="954"/>
      <c r="CP35" s="954"/>
      <c r="CQ35" s="954"/>
      <c r="CR35" s="954"/>
      <c r="CS35" s="954"/>
      <c r="CT35" s="954"/>
      <c r="CU35" s="954"/>
      <c r="CV35" s="954"/>
      <c r="CW35" s="954"/>
      <c r="CX35" s="854"/>
      <c r="IB35" s="342"/>
      <c r="IC35" s="342"/>
      <c r="ID35" s="342"/>
      <c r="IE35" s="342"/>
      <c r="IF35" s="342"/>
      <c r="IG35" s="342"/>
      <c r="IH35" s="342"/>
      <c r="II35" s="342"/>
      <c r="IJ35" s="342"/>
      <c r="IK35" s="342"/>
      <c r="IL35" s="342"/>
      <c r="IM35" s="342"/>
      <c r="IN35" s="342"/>
      <c r="IO35" s="342"/>
      <c r="IP35" s="342"/>
      <c r="IQ35" s="342"/>
      <c r="IR35" s="342"/>
      <c r="IS35" s="342"/>
      <c r="IT35" s="342"/>
      <c r="IU35" s="342"/>
    </row>
    <row r="36" spans="1:102" ht="11.25" customHeight="1">
      <c r="A36" s="695" t="s">
        <v>268</v>
      </c>
      <c r="B36" s="936" t="s">
        <v>579</v>
      </c>
      <c r="C36" s="937">
        <v>318309</v>
      </c>
      <c r="D36" s="937">
        <v>100</v>
      </c>
      <c r="E36" s="938">
        <v>233.79</v>
      </c>
      <c r="F36" s="937">
        <v>36.31</v>
      </c>
      <c r="G36" s="938">
        <v>49.7</v>
      </c>
      <c r="H36" s="850" t="s">
        <v>558</v>
      </c>
      <c r="I36" s="939">
        <v>105</v>
      </c>
      <c r="J36" s="940">
        <v>2800</v>
      </c>
      <c r="K36" s="941">
        <v>108</v>
      </c>
      <c r="L36" s="942" t="s">
        <v>454</v>
      </c>
      <c r="M36" s="627" t="s">
        <v>389</v>
      </c>
      <c r="N36" s="939">
        <v>2450</v>
      </c>
      <c r="O36" s="940">
        <v>61.24</v>
      </c>
      <c r="P36" s="850">
        <v>6</v>
      </c>
      <c r="Q36" s="249" t="s">
        <v>328</v>
      </c>
      <c r="R36" s="850">
        <v>6</v>
      </c>
      <c r="S36" s="211"/>
      <c r="T36" s="212"/>
      <c r="U36" s="213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25"/>
      <c r="AI36" s="251"/>
      <c r="AJ36" s="251"/>
      <c r="AK36" s="251"/>
      <c r="AL36" s="181"/>
      <c r="AM36" s="251"/>
      <c r="AN36" s="251"/>
      <c r="AO36" s="251"/>
      <c r="AP36" s="251"/>
      <c r="AQ36" s="251"/>
      <c r="AR36" s="251"/>
      <c r="AS36" s="251"/>
      <c r="AT36" s="251"/>
      <c r="AU36" s="515"/>
      <c r="AV36" s="515"/>
      <c r="AW36" s="515"/>
      <c r="AX36" s="515"/>
      <c r="AY36" s="515"/>
      <c r="AZ36" s="515"/>
      <c r="BA36" s="515"/>
      <c r="BB36" s="884"/>
      <c r="BC36" s="736"/>
      <c r="BD36" s="228"/>
      <c r="BE36" s="251"/>
      <c r="BF36" s="228"/>
      <c r="BG36" s="228"/>
      <c r="BH36" s="228"/>
      <c r="BI36" s="251"/>
      <c r="BJ36" s="251"/>
      <c r="BK36" s="251"/>
      <c r="BL36" s="290"/>
      <c r="BM36" s="251"/>
      <c r="BN36" s="251"/>
      <c r="BO36" s="251"/>
      <c r="BP36" s="291"/>
      <c r="BQ36" s="251"/>
      <c r="BR36" s="251"/>
      <c r="BS36" s="251"/>
      <c r="BT36" s="259"/>
      <c r="BU36" s="251"/>
      <c r="BV36" s="251"/>
      <c r="BW36" s="251"/>
      <c r="BX36" s="251"/>
      <c r="BY36" s="260"/>
      <c r="BZ36" s="260"/>
      <c r="CA36" s="251"/>
      <c r="CB36" s="251"/>
      <c r="CC36" s="251"/>
      <c r="CD36" s="262"/>
      <c r="CE36" s="251"/>
      <c r="CF36" s="251"/>
      <c r="CG36" s="778"/>
      <c r="CH36" s="778"/>
      <c r="CI36" s="779"/>
      <c r="CJ36" s="778"/>
      <c r="CK36" s="778"/>
      <c r="CL36" s="778"/>
      <c r="CM36" s="778"/>
      <c r="CN36" s="778"/>
      <c r="CO36" s="778"/>
      <c r="CP36" s="778"/>
      <c r="CQ36" s="778"/>
      <c r="CR36" s="778"/>
      <c r="CS36" s="778"/>
      <c r="CT36" s="778"/>
      <c r="CU36" s="778"/>
      <c r="CV36" s="778"/>
      <c r="CW36" s="778"/>
      <c r="CX36" s="962" t="s">
        <v>580</v>
      </c>
    </row>
    <row r="37" spans="1:102" ht="11.25" customHeight="1">
      <c r="A37" s="695"/>
      <c r="B37" s="641" t="s">
        <v>581</v>
      </c>
      <c r="C37" s="265" t="s">
        <v>401</v>
      </c>
      <c r="D37" s="937">
        <v>100</v>
      </c>
      <c r="E37" s="938">
        <v>297</v>
      </c>
      <c r="F37" s="971">
        <v>138</v>
      </c>
      <c r="G37" s="972">
        <v>55.6</v>
      </c>
      <c r="H37" s="850" t="s">
        <v>558</v>
      </c>
      <c r="I37" s="939">
        <v>115</v>
      </c>
      <c r="J37" s="940">
        <v>2800</v>
      </c>
      <c r="K37" s="941">
        <v>81</v>
      </c>
      <c r="L37" s="942" t="s">
        <v>454</v>
      </c>
      <c r="M37" s="627" t="s">
        <v>389</v>
      </c>
      <c r="N37" s="939">
        <v>2450</v>
      </c>
      <c r="O37" s="940">
        <v>61.24</v>
      </c>
      <c r="P37" s="850">
        <v>6</v>
      </c>
      <c r="Q37" s="249" t="s">
        <v>328</v>
      </c>
      <c r="R37" s="850">
        <v>6</v>
      </c>
      <c r="S37" s="211"/>
      <c r="T37" s="212"/>
      <c r="U37" s="213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181"/>
      <c r="AM37" s="251"/>
      <c r="AN37" s="251"/>
      <c r="AO37" s="251"/>
      <c r="AP37" s="251"/>
      <c r="AQ37" s="251"/>
      <c r="AR37" s="251"/>
      <c r="AS37" s="251"/>
      <c r="AT37" s="251"/>
      <c r="AU37" s="515"/>
      <c r="AV37" s="515"/>
      <c r="AW37" s="515"/>
      <c r="AX37" s="515"/>
      <c r="AY37" s="515"/>
      <c r="AZ37" s="515"/>
      <c r="BA37" s="515"/>
      <c r="BB37" s="884"/>
      <c r="BC37" s="736"/>
      <c r="BD37" s="228"/>
      <c r="BE37" s="251"/>
      <c r="BF37" s="228"/>
      <c r="BG37" s="228"/>
      <c r="BH37" s="228"/>
      <c r="BI37" s="251"/>
      <c r="BJ37" s="251"/>
      <c r="BK37" s="251"/>
      <c r="BL37" s="290"/>
      <c r="BM37" s="251"/>
      <c r="BN37" s="251"/>
      <c r="BO37" s="251"/>
      <c r="BP37" s="291"/>
      <c r="BQ37" s="251"/>
      <c r="BR37" s="251"/>
      <c r="BS37" s="251"/>
      <c r="BT37" s="259"/>
      <c r="BU37" s="251"/>
      <c r="BV37" s="251"/>
      <c r="BW37" s="251"/>
      <c r="BX37" s="251"/>
      <c r="BY37" s="260"/>
      <c r="BZ37" s="260"/>
      <c r="CA37" s="251"/>
      <c r="CB37" s="251"/>
      <c r="CC37" s="251"/>
      <c r="CD37" s="262"/>
      <c r="CE37" s="251"/>
      <c r="CF37" s="251"/>
      <c r="CG37" s="778"/>
      <c r="CH37" s="778"/>
      <c r="CI37" s="779"/>
      <c r="CJ37" s="778"/>
      <c r="CK37" s="778"/>
      <c r="CL37" s="778"/>
      <c r="CM37" s="778"/>
      <c r="CN37" s="778"/>
      <c r="CO37" s="778"/>
      <c r="CP37" s="778"/>
      <c r="CQ37" s="778"/>
      <c r="CR37" s="778"/>
      <c r="CS37" s="778"/>
      <c r="CT37" s="778"/>
      <c r="CU37" s="778"/>
      <c r="CV37" s="778"/>
      <c r="CW37" s="778"/>
      <c r="CX37" s="868" t="s">
        <v>582</v>
      </c>
    </row>
    <row r="38" spans="1:102" ht="11.25" customHeight="1">
      <c r="A38" s="695"/>
      <c r="B38" s="936" t="s">
        <v>583</v>
      </c>
      <c r="C38" s="937">
        <v>396609</v>
      </c>
      <c r="D38" s="937">
        <v>100</v>
      </c>
      <c r="E38" s="973">
        <v>257.16</v>
      </c>
      <c r="F38" s="937">
        <v>119</v>
      </c>
      <c r="G38" s="938">
        <v>52.2</v>
      </c>
      <c r="H38" s="850" t="s">
        <v>558</v>
      </c>
      <c r="I38" s="939">
        <v>115</v>
      </c>
      <c r="J38" s="940">
        <v>2660</v>
      </c>
      <c r="K38" s="941">
        <v>102</v>
      </c>
      <c r="L38" s="942" t="s">
        <v>454</v>
      </c>
      <c r="M38" s="627" t="s">
        <v>389</v>
      </c>
      <c r="N38" s="939">
        <v>2940</v>
      </c>
      <c r="O38" s="940">
        <v>73.48</v>
      </c>
      <c r="P38" s="850">
        <v>6</v>
      </c>
      <c r="Q38" s="249" t="s">
        <v>328</v>
      </c>
      <c r="R38" s="850">
        <v>6</v>
      </c>
      <c r="S38" s="211"/>
      <c r="T38" s="212"/>
      <c r="U38" s="213"/>
      <c r="V38" s="251"/>
      <c r="W38" s="251"/>
      <c r="X38" s="251"/>
      <c r="Y38" s="251"/>
      <c r="Z38" s="251"/>
      <c r="AA38" s="251"/>
      <c r="AB38" s="251"/>
      <c r="AC38" s="251"/>
      <c r="AD38" s="251"/>
      <c r="AE38" s="251"/>
      <c r="AF38" s="251"/>
      <c r="AG38" s="251"/>
      <c r="AH38" s="251"/>
      <c r="AI38" s="251"/>
      <c r="AJ38" s="251"/>
      <c r="AK38" s="251"/>
      <c r="AL38" s="181"/>
      <c r="AM38" s="251"/>
      <c r="AN38" s="251"/>
      <c r="AO38" s="251"/>
      <c r="AP38" s="251"/>
      <c r="AQ38" s="251"/>
      <c r="AR38" s="251"/>
      <c r="AS38" s="251"/>
      <c r="AT38" s="251"/>
      <c r="AU38" s="515"/>
      <c r="AV38" s="515"/>
      <c r="AW38" s="515"/>
      <c r="AX38" s="515"/>
      <c r="AY38" s="515"/>
      <c r="AZ38" s="515"/>
      <c r="BA38" s="515"/>
      <c r="BB38" s="884"/>
      <c r="BC38" s="736"/>
      <c r="BD38" s="228"/>
      <c r="BE38" s="251"/>
      <c r="BF38" s="228"/>
      <c r="BG38" s="228"/>
      <c r="BH38" s="228"/>
      <c r="BI38" s="251"/>
      <c r="BJ38" s="251"/>
      <c r="BK38" s="251"/>
      <c r="BL38" s="290"/>
      <c r="BM38" s="251"/>
      <c r="BN38" s="251"/>
      <c r="BO38" s="251"/>
      <c r="BP38" s="291"/>
      <c r="BQ38" s="251"/>
      <c r="BR38" s="251"/>
      <c r="BS38" s="251"/>
      <c r="BT38" s="259"/>
      <c r="BU38" s="251"/>
      <c r="BV38" s="251"/>
      <c r="BW38" s="251"/>
      <c r="BX38" s="251"/>
      <c r="BY38" s="260"/>
      <c r="BZ38" s="260"/>
      <c r="CA38" s="251"/>
      <c r="CB38" s="251"/>
      <c r="CC38" s="251"/>
      <c r="CD38" s="262"/>
      <c r="CE38" s="251"/>
      <c r="CF38" s="251"/>
      <c r="CG38" s="778"/>
      <c r="CH38" s="778"/>
      <c r="CI38" s="779"/>
      <c r="CJ38" s="778"/>
      <c r="CK38" s="778"/>
      <c r="CL38" s="778"/>
      <c r="CM38" s="778"/>
      <c r="CN38" s="778"/>
      <c r="CO38" s="778"/>
      <c r="CP38" s="778"/>
      <c r="CQ38" s="778"/>
      <c r="CR38" s="778"/>
      <c r="CS38" s="778"/>
      <c r="CT38" s="778"/>
      <c r="CU38" s="778"/>
      <c r="CV38" s="778"/>
      <c r="CW38" s="778"/>
      <c r="CX38" s="903" t="s">
        <v>584</v>
      </c>
    </row>
    <row r="39" spans="1:102" ht="11.25" customHeight="1">
      <c r="A39" s="695"/>
      <c r="B39" s="936" t="s">
        <v>585</v>
      </c>
      <c r="C39" s="937">
        <v>553128</v>
      </c>
      <c r="D39" s="937">
        <v>100</v>
      </c>
      <c r="E39" s="938">
        <v>191.7</v>
      </c>
      <c r="F39" s="937">
        <v>89</v>
      </c>
      <c r="G39" s="938">
        <v>40.7</v>
      </c>
      <c r="H39" s="850" t="s">
        <v>543</v>
      </c>
      <c r="I39" s="939">
        <v>115</v>
      </c>
      <c r="J39" s="940">
        <v>2800</v>
      </c>
      <c r="K39" s="941">
        <v>97</v>
      </c>
      <c r="L39" s="942" t="s">
        <v>454</v>
      </c>
      <c r="M39" s="627" t="s">
        <v>389</v>
      </c>
      <c r="N39" s="939">
        <v>2450</v>
      </c>
      <c r="O39" s="940">
        <v>61.24</v>
      </c>
      <c r="P39" s="850">
        <v>6</v>
      </c>
      <c r="Q39" s="249" t="s">
        <v>328</v>
      </c>
      <c r="R39" s="850">
        <v>6</v>
      </c>
      <c r="S39" s="211"/>
      <c r="T39" s="212"/>
      <c r="U39" s="213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181"/>
      <c r="AM39" s="251"/>
      <c r="AN39" s="251"/>
      <c r="AO39" s="251"/>
      <c r="AP39" s="251"/>
      <c r="AQ39" s="251"/>
      <c r="AR39" s="251"/>
      <c r="AS39" s="251"/>
      <c r="AT39" s="251"/>
      <c r="AU39" s="515"/>
      <c r="AV39" s="515"/>
      <c r="AW39" s="515"/>
      <c r="AX39" s="515"/>
      <c r="AY39" s="515"/>
      <c r="AZ39" s="515"/>
      <c r="BA39" s="515"/>
      <c r="BB39" s="884"/>
      <c r="BC39" s="736"/>
      <c r="BD39" s="228"/>
      <c r="BE39" s="251"/>
      <c r="BF39" s="228"/>
      <c r="BG39" s="228"/>
      <c r="BH39" s="228"/>
      <c r="BI39" s="251"/>
      <c r="BJ39" s="251"/>
      <c r="BK39" s="251"/>
      <c r="BL39" s="290"/>
      <c r="BM39" s="251"/>
      <c r="BN39" s="251"/>
      <c r="BO39" s="251"/>
      <c r="BP39" s="291"/>
      <c r="BQ39" s="251"/>
      <c r="BR39" s="251"/>
      <c r="BS39" s="251"/>
      <c r="BT39" s="259"/>
      <c r="BU39" s="251"/>
      <c r="BV39" s="251"/>
      <c r="BW39" s="251"/>
      <c r="BX39" s="251"/>
      <c r="BY39" s="260"/>
      <c r="BZ39" s="260"/>
      <c r="CA39" s="251"/>
      <c r="CB39" s="251"/>
      <c r="CC39" s="251"/>
      <c r="CD39" s="262"/>
      <c r="CE39" s="251"/>
      <c r="CF39" s="251"/>
      <c r="CG39" s="778"/>
      <c r="CH39" s="778"/>
      <c r="CI39" s="779"/>
      <c r="CJ39" s="778"/>
      <c r="CK39" s="778"/>
      <c r="CL39" s="778"/>
      <c r="CM39" s="778"/>
      <c r="CN39" s="778"/>
      <c r="CO39" s="778"/>
      <c r="CP39" s="778"/>
      <c r="CQ39" s="778"/>
      <c r="CR39" s="778"/>
      <c r="CS39" s="778"/>
      <c r="CT39" s="778"/>
      <c r="CU39" s="778"/>
      <c r="CV39" s="778"/>
      <c r="CW39" s="778"/>
      <c r="CX39" s="903" t="s">
        <v>586</v>
      </c>
    </row>
    <row r="40" spans="1:102" ht="11.25" customHeight="1">
      <c r="A40" s="695"/>
      <c r="B40" s="961" t="s">
        <v>587</v>
      </c>
      <c r="C40" s="937">
        <v>553128</v>
      </c>
      <c r="D40" s="937">
        <v>100</v>
      </c>
      <c r="E40" s="974">
        <v>345</v>
      </c>
      <c r="F40" s="937">
        <v>150</v>
      </c>
      <c r="G40" s="938">
        <v>60</v>
      </c>
      <c r="H40" s="850" t="s">
        <v>558</v>
      </c>
      <c r="I40" s="939">
        <v>115</v>
      </c>
      <c r="J40" s="940">
        <v>3000</v>
      </c>
      <c r="K40" s="941">
        <v>108</v>
      </c>
      <c r="L40" s="942" t="s">
        <v>454</v>
      </c>
      <c r="M40" s="627" t="s">
        <v>389</v>
      </c>
      <c r="N40" s="939">
        <v>2950</v>
      </c>
      <c r="O40" s="940">
        <v>75</v>
      </c>
      <c r="P40" s="850">
        <v>6</v>
      </c>
      <c r="Q40" s="249" t="s">
        <v>328</v>
      </c>
      <c r="R40" s="850">
        <v>6</v>
      </c>
      <c r="S40" s="211"/>
      <c r="T40" s="212"/>
      <c r="U40" s="213"/>
      <c r="V40" s="251"/>
      <c r="W40" s="251"/>
      <c r="X40" s="251"/>
      <c r="Y40" s="251"/>
      <c r="Z40" s="251"/>
      <c r="AA40" s="251"/>
      <c r="AB40" s="251"/>
      <c r="AC40" s="251"/>
      <c r="AD40" s="251"/>
      <c r="AE40" s="251"/>
      <c r="AF40" s="251"/>
      <c r="AG40" s="251"/>
      <c r="AH40" s="251"/>
      <c r="AI40" s="251"/>
      <c r="AJ40" s="251"/>
      <c r="AK40" s="251"/>
      <c r="AL40" s="181"/>
      <c r="AM40" s="251"/>
      <c r="AN40" s="251"/>
      <c r="AO40" s="251"/>
      <c r="AP40" s="251"/>
      <c r="AQ40" s="251"/>
      <c r="AR40" s="251"/>
      <c r="AS40" s="251"/>
      <c r="AT40" s="251"/>
      <c r="AU40" s="515"/>
      <c r="AV40" s="515"/>
      <c r="AW40" s="515"/>
      <c r="AX40" s="515"/>
      <c r="AY40" s="515"/>
      <c r="AZ40" s="515"/>
      <c r="BA40" s="515"/>
      <c r="BB40" s="884"/>
      <c r="BC40" s="736"/>
      <c r="BD40" s="228"/>
      <c r="BE40" s="251"/>
      <c r="BF40" s="228"/>
      <c r="BG40" s="228"/>
      <c r="BH40" s="228"/>
      <c r="BI40" s="251"/>
      <c r="BJ40" s="251"/>
      <c r="BK40" s="251"/>
      <c r="BL40" s="290"/>
      <c r="BM40" s="251"/>
      <c r="BN40" s="251"/>
      <c r="BO40" s="251"/>
      <c r="BP40" s="291"/>
      <c r="BQ40" s="251"/>
      <c r="BR40" s="251"/>
      <c r="BS40" s="251"/>
      <c r="BT40" s="259"/>
      <c r="BU40" s="251"/>
      <c r="BV40" s="251"/>
      <c r="BW40" s="251"/>
      <c r="BX40" s="251"/>
      <c r="BY40" s="260"/>
      <c r="BZ40" s="260"/>
      <c r="CA40" s="251"/>
      <c r="CB40" s="251"/>
      <c r="CC40" s="251"/>
      <c r="CD40" s="262"/>
      <c r="CE40" s="251"/>
      <c r="CF40" s="251"/>
      <c r="CG40" s="778"/>
      <c r="CH40" s="778"/>
      <c r="CI40" s="779"/>
      <c r="CJ40" s="778"/>
      <c r="CK40" s="778"/>
      <c r="CL40" s="778"/>
      <c r="CM40" s="778"/>
      <c r="CN40" s="778"/>
      <c r="CO40" s="778"/>
      <c r="CP40" s="778"/>
      <c r="CQ40" s="778"/>
      <c r="CR40" s="778"/>
      <c r="CS40" s="778"/>
      <c r="CT40" s="778"/>
      <c r="CU40" s="778"/>
      <c r="CV40" s="778"/>
      <c r="CW40" s="778"/>
      <c r="CX40" s="856"/>
    </row>
    <row r="41" spans="1:255" s="122" customFormat="1" ht="5.25" customHeight="1">
      <c r="A41" s="695"/>
      <c r="B41" s="278"/>
      <c r="C41" s="975"/>
      <c r="D41" s="975"/>
      <c r="E41" s="975"/>
      <c r="F41" s="975"/>
      <c r="G41" s="975"/>
      <c r="H41" s="975"/>
      <c r="I41" s="975"/>
      <c r="J41" s="975"/>
      <c r="K41" s="975"/>
      <c r="L41" s="975"/>
      <c r="M41" s="975"/>
      <c r="N41" s="975"/>
      <c r="O41" s="975"/>
      <c r="P41" s="975"/>
      <c r="Q41" s="975"/>
      <c r="R41" s="975"/>
      <c r="S41" s="975"/>
      <c r="T41" s="975"/>
      <c r="U41" s="975"/>
      <c r="V41" s="975"/>
      <c r="W41" s="975"/>
      <c r="X41" s="975"/>
      <c r="Y41" s="975"/>
      <c r="Z41" s="975"/>
      <c r="AA41" s="975"/>
      <c r="AB41" s="975"/>
      <c r="AC41" s="975"/>
      <c r="AD41" s="975"/>
      <c r="AE41" s="975"/>
      <c r="AF41" s="975"/>
      <c r="AG41" s="975"/>
      <c r="AH41" s="975"/>
      <c r="AI41" s="975"/>
      <c r="AJ41" s="975"/>
      <c r="AK41" s="975"/>
      <c r="AL41" s="975"/>
      <c r="AM41" s="975"/>
      <c r="AN41" s="975"/>
      <c r="AO41" s="975"/>
      <c r="AP41" s="975"/>
      <c r="AQ41" s="975"/>
      <c r="AR41" s="975"/>
      <c r="AS41" s="975"/>
      <c r="AT41" s="975"/>
      <c r="AU41" s="975"/>
      <c r="AV41" s="975"/>
      <c r="AW41" s="975"/>
      <c r="AX41" s="975"/>
      <c r="AY41" s="975"/>
      <c r="AZ41" s="975"/>
      <c r="BA41" s="975"/>
      <c r="BB41" s="975"/>
      <c r="BC41" s="975"/>
      <c r="BD41" s="975"/>
      <c r="BE41" s="975"/>
      <c r="BF41" s="975"/>
      <c r="BG41" s="975"/>
      <c r="BH41" s="975"/>
      <c r="BI41" s="975"/>
      <c r="BJ41" s="975"/>
      <c r="BK41" s="975"/>
      <c r="BL41" s="975"/>
      <c r="BM41" s="975"/>
      <c r="BN41" s="975"/>
      <c r="BO41" s="975"/>
      <c r="BP41" s="975"/>
      <c r="BQ41" s="975"/>
      <c r="BR41" s="975"/>
      <c r="BS41" s="975"/>
      <c r="BT41" s="975"/>
      <c r="BU41" s="975"/>
      <c r="BV41" s="975"/>
      <c r="BW41" s="975"/>
      <c r="BX41" s="975"/>
      <c r="BY41" s="975"/>
      <c r="BZ41" s="975"/>
      <c r="CA41" s="975"/>
      <c r="CB41" s="975"/>
      <c r="CC41" s="975"/>
      <c r="CD41" s="975"/>
      <c r="CE41" s="975"/>
      <c r="CF41" s="975"/>
      <c r="CG41" s="975"/>
      <c r="CH41" s="975"/>
      <c r="CI41" s="975"/>
      <c r="CJ41" s="975"/>
      <c r="CK41" s="975"/>
      <c r="CL41" s="975"/>
      <c r="CM41" s="975"/>
      <c r="CN41" s="975"/>
      <c r="CO41" s="975"/>
      <c r="CP41" s="975"/>
      <c r="CQ41" s="975"/>
      <c r="CR41" s="975"/>
      <c r="CS41" s="975"/>
      <c r="CT41" s="975"/>
      <c r="CU41" s="975"/>
      <c r="CV41" s="975"/>
      <c r="CW41" s="975"/>
      <c r="CX41" s="854"/>
      <c r="IB41" s="342"/>
      <c r="IC41" s="342"/>
      <c r="ID41" s="342"/>
      <c r="IE41" s="342"/>
      <c r="IF41" s="342"/>
      <c r="IG41" s="342"/>
      <c r="IH41" s="342"/>
      <c r="II41" s="342"/>
      <c r="IJ41" s="342"/>
      <c r="IK41" s="342"/>
      <c r="IL41" s="342"/>
      <c r="IM41" s="342"/>
      <c r="IN41" s="342"/>
      <c r="IO41" s="342"/>
      <c r="IP41" s="342"/>
      <c r="IQ41" s="342"/>
      <c r="IR41" s="342"/>
      <c r="IS41" s="342"/>
      <c r="IT41" s="342"/>
      <c r="IU41" s="342"/>
    </row>
    <row r="42" spans="1:102" ht="11.25" customHeight="1">
      <c r="A42" s="695"/>
      <c r="B42" s="961" t="s">
        <v>588</v>
      </c>
      <c r="C42" s="937">
        <v>690973</v>
      </c>
      <c r="D42" s="323">
        <v>333</v>
      </c>
      <c r="E42" s="938">
        <v>225</v>
      </c>
      <c r="F42" s="937">
        <v>108</v>
      </c>
      <c r="G42" s="938">
        <v>53.8</v>
      </c>
      <c r="H42" s="606" t="s">
        <v>490</v>
      </c>
      <c r="I42" s="939">
        <v>220</v>
      </c>
      <c r="J42" s="940">
        <v>5200</v>
      </c>
      <c r="K42" s="941">
        <v>108</v>
      </c>
      <c r="L42" s="942" t="s">
        <v>454</v>
      </c>
      <c r="M42" s="627" t="s">
        <v>389</v>
      </c>
      <c r="N42" s="939">
        <v>2450</v>
      </c>
      <c r="O42" s="940">
        <v>61</v>
      </c>
      <c r="P42" s="850">
        <v>6</v>
      </c>
      <c r="Q42" s="249" t="s">
        <v>328</v>
      </c>
      <c r="R42" s="850">
        <v>6</v>
      </c>
      <c r="S42" s="211"/>
      <c r="T42" s="212"/>
      <c r="U42" s="213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25"/>
      <c r="AI42" s="251"/>
      <c r="AJ42" s="251"/>
      <c r="AK42" s="251"/>
      <c r="AL42" s="181"/>
      <c r="AM42" s="251"/>
      <c r="AN42" s="251"/>
      <c r="AO42" s="251"/>
      <c r="AP42" s="251"/>
      <c r="AQ42" s="251"/>
      <c r="AR42" s="251"/>
      <c r="AS42" s="251"/>
      <c r="AT42" s="251"/>
      <c r="AU42" s="515"/>
      <c r="AV42" s="515"/>
      <c r="AW42" s="515"/>
      <c r="AX42" s="515"/>
      <c r="AY42" s="515"/>
      <c r="AZ42" s="515"/>
      <c r="BA42" s="515"/>
      <c r="BB42" s="613"/>
      <c r="BC42" s="761"/>
      <c r="BD42" s="228"/>
      <c r="BE42" s="228"/>
      <c r="BF42" s="228"/>
      <c r="BG42" s="228"/>
      <c r="BH42" s="228"/>
      <c r="BI42" s="228"/>
      <c r="BJ42" s="251"/>
      <c r="BK42" s="290"/>
      <c r="BL42" s="290"/>
      <c r="BM42" s="290"/>
      <c r="BN42" s="290"/>
      <c r="BO42" s="251"/>
      <c r="BP42" s="291"/>
      <c r="BQ42" s="251"/>
      <c r="BR42" s="251"/>
      <c r="BS42" s="251"/>
      <c r="BT42" s="259"/>
      <c r="BU42" s="251"/>
      <c r="BV42" s="251"/>
      <c r="BW42" s="251"/>
      <c r="BX42" s="251"/>
      <c r="BY42" s="260"/>
      <c r="BZ42" s="260"/>
      <c r="CA42" s="251"/>
      <c r="CB42" s="976"/>
      <c r="CC42" s="251"/>
      <c r="CD42" s="262"/>
      <c r="CE42" s="251"/>
      <c r="CF42" s="251"/>
      <c r="CG42" s="779"/>
      <c r="CH42" s="778"/>
      <c r="CI42" s="779"/>
      <c r="CJ42" s="779"/>
      <c r="CK42" s="778"/>
      <c r="CL42" s="778"/>
      <c r="CM42" s="778"/>
      <c r="CN42" s="778"/>
      <c r="CO42" s="778"/>
      <c r="CP42" s="778"/>
      <c r="CQ42" s="778"/>
      <c r="CR42" s="778"/>
      <c r="CS42" s="778"/>
      <c r="CT42" s="778"/>
      <c r="CU42" s="778"/>
      <c r="CV42" s="778"/>
      <c r="CW42" s="778"/>
      <c r="CX42" s="856" t="s">
        <v>589</v>
      </c>
    </row>
    <row r="43" spans="1:255" s="122" customFormat="1" ht="5.25" customHeight="1">
      <c r="A43" s="278"/>
      <c r="B43" s="278"/>
      <c r="C43" s="954"/>
      <c r="D43" s="954"/>
      <c r="E43" s="954"/>
      <c r="F43" s="954"/>
      <c r="G43" s="954"/>
      <c r="H43" s="954"/>
      <c r="I43" s="954"/>
      <c r="J43" s="954"/>
      <c r="K43" s="954"/>
      <c r="L43" s="954"/>
      <c r="M43" s="954"/>
      <c r="N43" s="954"/>
      <c r="O43" s="954"/>
      <c r="P43" s="954"/>
      <c r="Q43" s="954"/>
      <c r="R43" s="954"/>
      <c r="S43" s="954"/>
      <c r="T43" s="954"/>
      <c r="U43" s="954"/>
      <c r="V43" s="954"/>
      <c r="W43" s="954"/>
      <c r="X43" s="954"/>
      <c r="Y43" s="954"/>
      <c r="Z43" s="954"/>
      <c r="AA43" s="954"/>
      <c r="AB43" s="954"/>
      <c r="AC43" s="954"/>
      <c r="AD43" s="954"/>
      <c r="AE43" s="954"/>
      <c r="AF43" s="954"/>
      <c r="AG43" s="954"/>
      <c r="AH43" s="954"/>
      <c r="AI43" s="954"/>
      <c r="AJ43" s="954"/>
      <c r="AK43" s="954"/>
      <c r="AL43" s="954"/>
      <c r="AM43" s="954"/>
      <c r="AN43" s="954"/>
      <c r="AO43" s="954"/>
      <c r="AP43" s="954"/>
      <c r="AQ43" s="954"/>
      <c r="AR43" s="954"/>
      <c r="AS43" s="954"/>
      <c r="AT43" s="954"/>
      <c r="AU43" s="954"/>
      <c r="AV43" s="954"/>
      <c r="AW43" s="954"/>
      <c r="AX43" s="954"/>
      <c r="AY43" s="954"/>
      <c r="AZ43" s="954"/>
      <c r="BA43" s="954"/>
      <c r="BB43" s="954"/>
      <c r="BC43" s="954"/>
      <c r="BD43" s="954"/>
      <c r="BE43" s="954"/>
      <c r="BF43" s="954"/>
      <c r="BG43" s="954"/>
      <c r="BH43" s="954"/>
      <c r="BI43" s="954"/>
      <c r="BJ43" s="954"/>
      <c r="BK43" s="954"/>
      <c r="BL43" s="954"/>
      <c r="BM43" s="954"/>
      <c r="BN43" s="954"/>
      <c r="BO43" s="954"/>
      <c r="BP43" s="954"/>
      <c r="BQ43" s="954"/>
      <c r="BR43" s="954"/>
      <c r="BS43" s="954"/>
      <c r="BT43" s="954"/>
      <c r="BU43" s="954"/>
      <c r="BV43" s="954"/>
      <c r="BW43" s="954"/>
      <c r="BX43" s="954"/>
      <c r="BY43" s="954"/>
      <c r="BZ43" s="954"/>
      <c r="CA43" s="954"/>
      <c r="CB43" s="954"/>
      <c r="CC43" s="954"/>
      <c r="CD43" s="954"/>
      <c r="CE43" s="954"/>
      <c r="CF43" s="954"/>
      <c r="CG43" s="954"/>
      <c r="CH43" s="954"/>
      <c r="CI43" s="954"/>
      <c r="CJ43" s="954"/>
      <c r="CK43" s="954"/>
      <c r="CL43" s="954"/>
      <c r="CM43" s="954"/>
      <c r="CN43" s="954"/>
      <c r="CO43" s="954"/>
      <c r="CP43" s="954"/>
      <c r="CQ43" s="954"/>
      <c r="CR43" s="954"/>
      <c r="CS43" s="954"/>
      <c r="CT43" s="954"/>
      <c r="CU43" s="954"/>
      <c r="CV43" s="954"/>
      <c r="CW43" s="954"/>
      <c r="CX43" s="854"/>
      <c r="IB43" s="342"/>
      <c r="IC43" s="342"/>
      <c r="ID43" s="342"/>
      <c r="IE43" s="342"/>
      <c r="IF43" s="342"/>
      <c r="IG43" s="342"/>
      <c r="IH43" s="342"/>
      <c r="II43" s="342"/>
      <c r="IJ43" s="342"/>
      <c r="IK43" s="342"/>
      <c r="IL43" s="342"/>
      <c r="IM43" s="342"/>
      <c r="IN43" s="342"/>
      <c r="IO43" s="342"/>
      <c r="IP43" s="342"/>
      <c r="IQ43" s="342"/>
      <c r="IR43" s="342"/>
      <c r="IS43" s="342"/>
      <c r="IT43" s="342"/>
      <c r="IU43" s="342"/>
    </row>
    <row r="44" spans="1:102" ht="11.25" customHeight="1">
      <c r="A44" s="696" t="s">
        <v>271</v>
      </c>
      <c r="B44" s="977" t="s">
        <v>590</v>
      </c>
      <c r="C44" s="937">
        <v>434306</v>
      </c>
      <c r="D44" s="937">
        <v>100</v>
      </c>
      <c r="E44" s="938">
        <v>136</v>
      </c>
      <c r="F44" s="937">
        <v>37</v>
      </c>
      <c r="G44" s="938">
        <v>38.7</v>
      </c>
      <c r="H44" s="850" t="s">
        <v>547</v>
      </c>
      <c r="I44" s="939">
        <v>265</v>
      </c>
      <c r="J44" s="940">
        <v>4200</v>
      </c>
      <c r="K44" s="941">
        <v>140</v>
      </c>
      <c r="L44" s="942" t="s">
        <v>454</v>
      </c>
      <c r="M44" s="627" t="s">
        <v>389</v>
      </c>
      <c r="N44" s="939">
        <v>2050</v>
      </c>
      <c r="O44" s="940">
        <v>51.24</v>
      </c>
      <c r="P44" s="850">
        <v>6</v>
      </c>
      <c r="Q44" s="249" t="s">
        <v>328</v>
      </c>
      <c r="R44" s="850">
        <v>6</v>
      </c>
      <c r="S44" s="211"/>
      <c r="T44" s="212"/>
      <c r="U44" s="251"/>
      <c r="V44" s="251"/>
      <c r="W44" s="251"/>
      <c r="X44" s="167"/>
      <c r="Y44" s="251"/>
      <c r="Z44" s="251"/>
      <c r="AA44" s="251"/>
      <c r="AB44" s="251"/>
      <c r="AC44" s="220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515"/>
      <c r="AV44" s="515"/>
      <c r="AW44" s="515"/>
      <c r="AX44" s="515"/>
      <c r="AY44" s="515"/>
      <c r="AZ44" s="515"/>
      <c r="BA44" s="515"/>
      <c r="BB44" s="884"/>
      <c r="BC44" s="736"/>
      <c r="BD44" s="228"/>
      <c r="BE44" s="251"/>
      <c r="BF44" s="228"/>
      <c r="BG44" s="228"/>
      <c r="BH44" s="228"/>
      <c r="BI44" s="251"/>
      <c r="BJ44" s="251"/>
      <c r="BK44" s="251"/>
      <c r="BL44" s="290"/>
      <c r="BM44" s="251"/>
      <c r="BN44" s="251"/>
      <c r="BO44" s="251"/>
      <c r="BP44" s="291"/>
      <c r="BQ44" s="251"/>
      <c r="BR44" s="251"/>
      <c r="BS44" s="251"/>
      <c r="BT44" s="259"/>
      <c r="BU44" s="251"/>
      <c r="BV44" s="251"/>
      <c r="BW44" s="251"/>
      <c r="BX44" s="251"/>
      <c r="BY44" s="260"/>
      <c r="BZ44" s="260"/>
      <c r="CA44" s="251"/>
      <c r="CB44" s="251"/>
      <c r="CC44" s="251"/>
      <c r="CD44" s="262"/>
      <c r="CE44" s="251"/>
      <c r="CF44" s="251"/>
      <c r="CG44" s="778"/>
      <c r="CH44" s="778"/>
      <c r="CI44" s="779"/>
      <c r="CJ44" s="778"/>
      <c r="CK44" s="778"/>
      <c r="CL44" s="778"/>
      <c r="CM44" s="778"/>
      <c r="CN44" s="778"/>
      <c r="CO44" s="778"/>
      <c r="CP44" s="778"/>
      <c r="CQ44" s="778"/>
      <c r="CR44" s="778"/>
      <c r="CS44" s="778"/>
      <c r="CT44" s="778"/>
      <c r="CU44" s="778"/>
      <c r="CV44" s="778"/>
      <c r="CW44" s="778"/>
      <c r="CX44" s="962" t="s">
        <v>591</v>
      </c>
    </row>
    <row r="45" spans="1:102" ht="11.25" customHeight="1">
      <c r="A45" s="696"/>
      <c r="B45" s="684" t="s">
        <v>592</v>
      </c>
      <c r="C45" s="937">
        <v>541585</v>
      </c>
      <c r="D45" s="937">
        <v>100</v>
      </c>
      <c r="E45" s="972">
        <v>149.46</v>
      </c>
      <c r="F45" s="937">
        <v>41</v>
      </c>
      <c r="G45" s="972">
        <v>40.6</v>
      </c>
      <c r="H45" s="627" t="s">
        <v>547</v>
      </c>
      <c r="I45" s="940">
        <v>291</v>
      </c>
      <c r="J45" s="940">
        <v>3990</v>
      </c>
      <c r="K45" s="978">
        <v>133</v>
      </c>
      <c r="L45" s="979" t="s">
        <v>454</v>
      </c>
      <c r="M45" s="627" t="s">
        <v>389</v>
      </c>
      <c r="N45" s="940">
        <v>2460</v>
      </c>
      <c r="O45" s="940">
        <v>61.49</v>
      </c>
      <c r="P45" s="850">
        <v>6</v>
      </c>
      <c r="Q45" s="249" t="s">
        <v>328</v>
      </c>
      <c r="R45" s="850">
        <v>6</v>
      </c>
      <c r="S45" s="211"/>
      <c r="T45" s="212"/>
      <c r="U45" s="251"/>
      <c r="V45" s="251"/>
      <c r="W45" s="251"/>
      <c r="X45" s="167"/>
      <c r="Y45" s="251"/>
      <c r="Z45" s="251"/>
      <c r="AA45" s="251"/>
      <c r="AB45" s="251"/>
      <c r="AC45" s="220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515"/>
      <c r="AV45" s="515"/>
      <c r="AW45" s="515"/>
      <c r="AX45" s="515"/>
      <c r="AY45" s="515"/>
      <c r="AZ45" s="515"/>
      <c r="BA45" s="515"/>
      <c r="BB45" s="884"/>
      <c r="BC45" s="736"/>
      <c r="BD45" s="228"/>
      <c r="BE45" s="251"/>
      <c r="BF45" s="228"/>
      <c r="BG45" s="228"/>
      <c r="BH45" s="228"/>
      <c r="BI45" s="251"/>
      <c r="BJ45" s="251"/>
      <c r="BK45" s="251"/>
      <c r="BL45" s="290"/>
      <c r="BM45" s="251"/>
      <c r="BN45" s="251"/>
      <c r="BO45" s="251"/>
      <c r="BP45" s="291"/>
      <c r="BQ45" s="251"/>
      <c r="BR45" s="251"/>
      <c r="BS45" s="251"/>
      <c r="BT45" s="259"/>
      <c r="BU45" s="251"/>
      <c r="BV45" s="251"/>
      <c r="BW45" s="251"/>
      <c r="BX45" s="251"/>
      <c r="BY45" s="260"/>
      <c r="BZ45" s="260"/>
      <c r="CA45" s="251"/>
      <c r="CB45" s="251"/>
      <c r="CC45" s="251"/>
      <c r="CD45" s="262"/>
      <c r="CE45" s="251"/>
      <c r="CF45" s="251"/>
      <c r="CG45" s="778"/>
      <c r="CH45" s="778"/>
      <c r="CI45" s="779"/>
      <c r="CJ45" s="778"/>
      <c r="CK45" s="778"/>
      <c r="CL45" s="778"/>
      <c r="CM45" s="778"/>
      <c r="CN45" s="778"/>
      <c r="CO45" s="778"/>
      <c r="CP45" s="778"/>
      <c r="CQ45" s="778"/>
      <c r="CR45" s="778"/>
      <c r="CS45" s="778"/>
      <c r="CT45" s="778"/>
      <c r="CU45" s="778"/>
      <c r="CV45" s="778"/>
      <c r="CW45" s="778"/>
      <c r="CX45" s="909" t="s">
        <v>593</v>
      </c>
    </row>
    <row r="46" spans="1:102" ht="11.25" customHeight="1">
      <c r="A46" s="696"/>
      <c r="B46" s="684" t="s">
        <v>594</v>
      </c>
      <c r="C46" s="937">
        <v>680143</v>
      </c>
      <c r="D46" s="937">
        <v>100</v>
      </c>
      <c r="E46" s="972">
        <v>111.41</v>
      </c>
      <c r="F46" s="937">
        <v>30</v>
      </c>
      <c r="G46" s="972">
        <v>31.7</v>
      </c>
      <c r="H46" s="627" t="s">
        <v>595</v>
      </c>
      <c r="I46" s="940">
        <v>291</v>
      </c>
      <c r="J46" s="940">
        <v>4200</v>
      </c>
      <c r="K46" s="978">
        <v>126</v>
      </c>
      <c r="L46" s="979" t="s">
        <v>454</v>
      </c>
      <c r="M46" s="627" t="s">
        <v>389</v>
      </c>
      <c r="N46" s="940">
        <v>2050</v>
      </c>
      <c r="O46" s="940">
        <v>51.24</v>
      </c>
      <c r="P46" s="850">
        <v>6</v>
      </c>
      <c r="Q46" s="249" t="s">
        <v>328</v>
      </c>
      <c r="R46" s="850">
        <v>6</v>
      </c>
      <c r="S46" s="211"/>
      <c r="T46" s="212"/>
      <c r="U46" s="251"/>
      <c r="V46" s="251"/>
      <c r="W46" s="251"/>
      <c r="X46" s="167"/>
      <c r="Y46" s="251"/>
      <c r="Z46" s="251"/>
      <c r="AA46" s="251"/>
      <c r="AB46" s="251"/>
      <c r="AC46" s="220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515"/>
      <c r="AV46" s="515"/>
      <c r="AW46" s="515"/>
      <c r="AX46" s="515"/>
      <c r="AY46" s="515"/>
      <c r="AZ46" s="515"/>
      <c r="BA46" s="515"/>
      <c r="BB46" s="884"/>
      <c r="BC46" s="736"/>
      <c r="BD46" s="228"/>
      <c r="BE46" s="251"/>
      <c r="BF46" s="228"/>
      <c r="BG46" s="228"/>
      <c r="BH46" s="228"/>
      <c r="BI46" s="251"/>
      <c r="BJ46" s="251"/>
      <c r="BK46" s="251"/>
      <c r="BL46" s="290"/>
      <c r="BM46" s="251"/>
      <c r="BN46" s="251"/>
      <c r="BO46" s="251"/>
      <c r="BP46" s="291"/>
      <c r="BQ46" s="251"/>
      <c r="BR46" s="251"/>
      <c r="BS46" s="251"/>
      <c r="BT46" s="259"/>
      <c r="BU46" s="251"/>
      <c r="BV46" s="251"/>
      <c r="BW46" s="251"/>
      <c r="BX46" s="251"/>
      <c r="BY46" s="260"/>
      <c r="BZ46" s="260"/>
      <c r="CA46" s="251"/>
      <c r="CB46" s="251"/>
      <c r="CC46" s="251"/>
      <c r="CD46" s="262"/>
      <c r="CE46" s="251"/>
      <c r="CF46" s="251"/>
      <c r="CG46" s="778"/>
      <c r="CH46" s="778"/>
      <c r="CI46" s="779"/>
      <c r="CJ46" s="778"/>
      <c r="CK46" s="778"/>
      <c r="CL46" s="778"/>
      <c r="CM46" s="778"/>
      <c r="CN46" s="778"/>
      <c r="CO46" s="778"/>
      <c r="CP46" s="778"/>
      <c r="CQ46" s="778"/>
      <c r="CR46" s="778"/>
      <c r="CS46" s="778"/>
      <c r="CT46" s="778"/>
      <c r="CU46" s="778"/>
      <c r="CV46" s="778"/>
      <c r="CW46" s="778"/>
      <c r="CX46" s="909" t="s">
        <v>596</v>
      </c>
    </row>
    <row r="47" spans="1:102" ht="11.25" customHeight="1">
      <c r="A47" s="696"/>
      <c r="B47" s="349" t="s">
        <v>597</v>
      </c>
      <c r="C47" s="265" t="s">
        <v>401</v>
      </c>
      <c r="D47" s="937">
        <v>100</v>
      </c>
      <c r="E47" s="972">
        <v>145.38</v>
      </c>
      <c r="F47" s="937">
        <v>39</v>
      </c>
      <c r="G47" s="972">
        <v>39.4</v>
      </c>
      <c r="H47" s="627" t="s">
        <v>540</v>
      </c>
      <c r="I47" s="940">
        <v>265</v>
      </c>
      <c r="J47" s="940">
        <v>4452</v>
      </c>
      <c r="K47" s="978">
        <v>189</v>
      </c>
      <c r="L47" s="979" t="s">
        <v>454</v>
      </c>
      <c r="M47" s="627" t="s">
        <v>389</v>
      </c>
      <c r="N47" s="940">
        <v>1640</v>
      </c>
      <c r="O47" s="940">
        <v>40.99</v>
      </c>
      <c r="P47" s="850">
        <v>8</v>
      </c>
      <c r="Q47" s="249" t="s">
        <v>328</v>
      </c>
      <c r="R47" s="850">
        <v>8</v>
      </c>
      <c r="S47" s="211"/>
      <c r="T47" s="212"/>
      <c r="U47" s="251"/>
      <c r="V47" s="251"/>
      <c r="W47" s="251"/>
      <c r="X47" s="167"/>
      <c r="Y47" s="251"/>
      <c r="Z47" s="251"/>
      <c r="AA47" s="251"/>
      <c r="AB47" s="251"/>
      <c r="AC47" s="220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515"/>
      <c r="AV47" s="515"/>
      <c r="AW47" s="515"/>
      <c r="AX47" s="515"/>
      <c r="AY47" s="515"/>
      <c r="AZ47" s="515"/>
      <c r="BA47" s="515"/>
      <c r="BB47" s="884"/>
      <c r="BC47" s="736"/>
      <c r="BD47" s="228"/>
      <c r="BE47" s="251"/>
      <c r="BF47" s="228"/>
      <c r="BG47" s="228"/>
      <c r="BH47" s="228"/>
      <c r="BI47" s="251"/>
      <c r="BJ47" s="251"/>
      <c r="BK47" s="251"/>
      <c r="BL47" s="290"/>
      <c r="BM47" s="251"/>
      <c r="BN47" s="251"/>
      <c r="BO47" s="251"/>
      <c r="BP47" s="291"/>
      <c r="BQ47" s="251"/>
      <c r="BR47" s="251"/>
      <c r="BS47" s="251"/>
      <c r="BT47" s="259"/>
      <c r="BU47" s="251"/>
      <c r="BV47" s="251"/>
      <c r="BW47" s="251"/>
      <c r="BX47" s="251"/>
      <c r="BY47" s="260"/>
      <c r="BZ47" s="260"/>
      <c r="CA47" s="251"/>
      <c r="CB47" s="251"/>
      <c r="CC47" s="251"/>
      <c r="CD47" s="262"/>
      <c r="CE47" s="251"/>
      <c r="CF47" s="251"/>
      <c r="CG47" s="778"/>
      <c r="CH47" s="778"/>
      <c r="CI47" s="779"/>
      <c r="CJ47" s="778"/>
      <c r="CK47" s="778"/>
      <c r="CL47" s="778"/>
      <c r="CM47" s="778"/>
      <c r="CN47" s="778"/>
      <c r="CO47" s="778"/>
      <c r="CP47" s="778"/>
      <c r="CQ47" s="778"/>
      <c r="CR47" s="778"/>
      <c r="CS47" s="778"/>
      <c r="CT47" s="778"/>
      <c r="CU47" s="778"/>
      <c r="CV47" s="778"/>
      <c r="CW47" s="778"/>
      <c r="CX47" s="868" t="s">
        <v>598</v>
      </c>
    </row>
    <row r="48" spans="1:255" s="122" customFormat="1" ht="5.25" customHeight="1">
      <c r="A48" s="696"/>
      <c r="B48" s="776"/>
      <c r="C48" s="776"/>
      <c r="D48" s="776"/>
      <c r="E48" s="776"/>
      <c r="F48" s="776"/>
      <c r="G48" s="776"/>
      <c r="H48" s="776"/>
      <c r="I48" s="776"/>
      <c r="J48" s="776"/>
      <c r="K48" s="776"/>
      <c r="L48" s="776"/>
      <c r="M48" s="776"/>
      <c r="N48" s="776"/>
      <c r="O48" s="776"/>
      <c r="P48" s="776"/>
      <c r="Q48" s="776"/>
      <c r="R48" s="776"/>
      <c r="S48" s="776"/>
      <c r="T48" s="776"/>
      <c r="U48" s="776"/>
      <c r="V48" s="776"/>
      <c r="W48" s="776"/>
      <c r="X48" s="776"/>
      <c r="Y48" s="776"/>
      <c r="Z48" s="776"/>
      <c r="AA48" s="776"/>
      <c r="AB48" s="776"/>
      <c r="AC48" s="776"/>
      <c r="AD48" s="776"/>
      <c r="AE48" s="776"/>
      <c r="AF48" s="776"/>
      <c r="AG48" s="776"/>
      <c r="AH48" s="776"/>
      <c r="AI48" s="776"/>
      <c r="AJ48" s="776"/>
      <c r="AK48" s="776"/>
      <c r="AL48" s="776"/>
      <c r="AM48" s="776"/>
      <c r="AN48" s="776"/>
      <c r="AO48" s="776"/>
      <c r="AP48" s="776"/>
      <c r="AQ48" s="776"/>
      <c r="AR48" s="776"/>
      <c r="AS48" s="776"/>
      <c r="AT48" s="776"/>
      <c r="AU48" s="776"/>
      <c r="AV48" s="776"/>
      <c r="AW48" s="776"/>
      <c r="AX48" s="776"/>
      <c r="AY48" s="776"/>
      <c r="AZ48" s="776"/>
      <c r="BA48" s="776"/>
      <c r="BB48" s="776"/>
      <c r="BC48" s="776"/>
      <c r="BD48" s="776"/>
      <c r="BE48" s="776"/>
      <c r="BF48" s="776"/>
      <c r="BG48" s="776"/>
      <c r="BH48" s="776"/>
      <c r="BI48" s="776"/>
      <c r="BJ48" s="776"/>
      <c r="BK48" s="776"/>
      <c r="BL48" s="776"/>
      <c r="BM48" s="776"/>
      <c r="BN48" s="776"/>
      <c r="BO48" s="776"/>
      <c r="BP48" s="776"/>
      <c r="BQ48" s="776"/>
      <c r="BR48" s="776"/>
      <c r="BS48" s="776"/>
      <c r="BT48" s="776"/>
      <c r="BU48" s="776"/>
      <c r="BV48" s="776"/>
      <c r="BW48" s="776"/>
      <c r="BX48" s="776"/>
      <c r="BY48" s="776"/>
      <c r="BZ48" s="776"/>
      <c r="CA48" s="776"/>
      <c r="CB48" s="776"/>
      <c r="CC48" s="776"/>
      <c r="CD48" s="776"/>
      <c r="CE48" s="776"/>
      <c r="CF48" s="776"/>
      <c r="CG48" s="776"/>
      <c r="CH48" s="776"/>
      <c r="CI48" s="776"/>
      <c r="CJ48" s="776"/>
      <c r="CK48" s="776"/>
      <c r="CL48" s="776"/>
      <c r="CM48" s="776"/>
      <c r="CN48" s="776"/>
      <c r="CO48" s="776"/>
      <c r="CP48" s="776"/>
      <c r="CQ48" s="776"/>
      <c r="CR48" s="776"/>
      <c r="CS48" s="776"/>
      <c r="CT48" s="776"/>
      <c r="CU48" s="776"/>
      <c r="CV48" s="776"/>
      <c r="CW48" s="776"/>
      <c r="CX48" s="854"/>
      <c r="IB48" s="342"/>
      <c r="IC48" s="342"/>
      <c r="ID48" s="342"/>
      <c r="IE48" s="342"/>
      <c r="IF48" s="342"/>
      <c r="IG48" s="342"/>
      <c r="IH48" s="342"/>
      <c r="II48" s="342"/>
      <c r="IJ48" s="342"/>
      <c r="IK48" s="342"/>
      <c r="IL48" s="342"/>
      <c r="IM48" s="342"/>
      <c r="IN48" s="342"/>
      <c r="IO48" s="342"/>
      <c r="IP48" s="342"/>
      <c r="IQ48" s="342"/>
      <c r="IR48" s="342"/>
      <c r="IS48" s="342"/>
      <c r="IT48" s="342"/>
      <c r="IU48" s="342"/>
    </row>
    <row r="49" spans="1:102" ht="11.25" customHeight="1">
      <c r="A49" s="696"/>
      <c r="B49" s="980" t="s">
        <v>599</v>
      </c>
      <c r="C49" s="937">
        <v>921380</v>
      </c>
      <c r="D49" s="323">
        <v>333</v>
      </c>
      <c r="E49" s="972">
        <v>135.8</v>
      </c>
      <c r="F49" s="937">
        <v>37</v>
      </c>
      <c r="G49" s="972">
        <v>38.7</v>
      </c>
      <c r="H49" s="627" t="s">
        <v>547</v>
      </c>
      <c r="I49" s="940">
        <v>265</v>
      </c>
      <c r="J49" s="940">
        <v>4200</v>
      </c>
      <c r="K49" s="941">
        <v>140</v>
      </c>
      <c r="L49" s="979" t="s">
        <v>454</v>
      </c>
      <c r="M49" s="627" t="s">
        <v>389</v>
      </c>
      <c r="N49" s="939">
        <v>2050</v>
      </c>
      <c r="O49" s="940">
        <v>51</v>
      </c>
      <c r="P49" s="850">
        <v>6</v>
      </c>
      <c r="Q49" s="249" t="s">
        <v>328</v>
      </c>
      <c r="R49" s="850">
        <v>6</v>
      </c>
      <c r="S49" s="211"/>
      <c r="T49" s="212"/>
      <c r="U49" s="251"/>
      <c r="V49" s="251"/>
      <c r="W49" s="251"/>
      <c r="X49" s="167"/>
      <c r="Y49" s="251"/>
      <c r="Z49" s="251"/>
      <c r="AA49" s="251"/>
      <c r="AB49" s="251"/>
      <c r="AC49" s="220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515"/>
      <c r="AV49" s="515"/>
      <c r="AW49" s="515"/>
      <c r="AX49" s="515"/>
      <c r="AY49" s="515"/>
      <c r="AZ49" s="515"/>
      <c r="BA49" s="515"/>
      <c r="BB49" s="613"/>
      <c r="BC49" s="761"/>
      <c r="BD49" s="228"/>
      <c r="BE49" s="228"/>
      <c r="BF49" s="228"/>
      <c r="BG49" s="228"/>
      <c r="BH49" s="228"/>
      <c r="BI49" s="228"/>
      <c r="BJ49" s="251"/>
      <c r="BK49" s="290"/>
      <c r="BL49" s="290"/>
      <c r="BM49" s="290"/>
      <c r="BN49" s="290"/>
      <c r="BO49" s="251"/>
      <c r="BP49" s="291"/>
      <c r="BQ49" s="251"/>
      <c r="BR49" s="251"/>
      <c r="BS49" s="251"/>
      <c r="BT49" s="259"/>
      <c r="BU49" s="251"/>
      <c r="BV49" s="251"/>
      <c r="BW49" s="251"/>
      <c r="BX49" s="251"/>
      <c r="BY49" s="260"/>
      <c r="BZ49" s="260"/>
      <c r="CA49" s="251"/>
      <c r="CB49" s="261"/>
      <c r="CC49" s="251"/>
      <c r="CD49" s="262"/>
      <c r="CE49" s="251"/>
      <c r="CF49" s="251"/>
      <c r="CG49" s="779"/>
      <c r="CH49" s="778"/>
      <c r="CI49" s="779"/>
      <c r="CJ49" s="779"/>
      <c r="CK49" s="778"/>
      <c r="CL49" s="778"/>
      <c r="CM49" s="778"/>
      <c r="CN49" s="778"/>
      <c r="CO49" s="778"/>
      <c r="CP49" s="778"/>
      <c r="CQ49" s="778"/>
      <c r="CR49" s="778"/>
      <c r="CS49" s="778"/>
      <c r="CT49" s="778"/>
      <c r="CU49" s="778"/>
      <c r="CV49" s="778"/>
      <c r="CW49" s="778"/>
      <c r="CX49" s="981" t="s">
        <v>464</v>
      </c>
    </row>
    <row r="50" spans="1:255" s="122" customFormat="1" ht="5.25" customHeight="1">
      <c r="A50" s="696"/>
      <c r="B50" s="776"/>
      <c r="C50" s="776"/>
      <c r="D50" s="776"/>
      <c r="E50" s="776"/>
      <c r="F50" s="776"/>
      <c r="G50" s="776"/>
      <c r="H50" s="776"/>
      <c r="I50" s="776"/>
      <c r="J50" s="776"/>
      <c r="K50" s="776"/>
      <c r="L50" s="776"/>
      <c r="M50" s="776"/>
      <c r="N50" s="776"/>
      <c r="O50" s="776"/>
      <c r="P50" s="776"/>
      <c r="Q50" s="776"/>
      <c r="R50" s="776"/>
      <c r="S50" s="776"/>
      <c r="T50" s="776"/>
      <c r="U50" s="776"/>
      <c r="V50" s="776"/>
      <c r="W50" s="776"/>
      <c r="X50" s="776"/>
      <c r="Y50" s="776"/>
      <c r="Z50" s="776"/>
      <c r="AA50" s="776"/>
      <c r="AB50" s="776"/>
      <c r="AC50" s="776"/>
      <c r="AD50" s="776"/>
      <c r="AE50" s="776"/>
      <c r="AF50" s="776"/>
      <c r="AG50" s="776"/>
      <c r="AH50" s="776"/>
      <c r="AI50" s="776"/>
      <c r="AJ50" s="776"/>
      <c r="AK50" s="776"/>
      <c r="AL50" s="776"/>
      <c r="AM50" s="776"/>
      <c r="AN50" s="776"/>
      <c r="AO50" s="776"/>
      <c r="AP50" s="776"/>
      <c r="AQ50" s="776"/>
      <c r="AR50" s="776"/>
      <c r="AS50" s="776"/>
      <c r="AT50" s="776"/>
      <c r="AU50" s="776"/>
      <c r="AV50" s="776"/>
      <c r="AW50" s="776"/>
      <c r="AX50" s="776"/>
      <c r="AY50" s="776"/>
      <c r="AZ50" s="776"/>
      <c r="BA50" s="776"/>
      <c r="BB50" s="776"/>
      <c r="BC50" s="776"/>
      <c r="BD50" s="776"/>
      <c r="BE50" s="776"/>
      <c r="BF50" s="776"/>
      <c r="BG50" s="776"/>
      <c r="BH50" s="776"/>
      <c r="BI50" s="776"/>
      <c r="BJ50" s="776"/>
      <c r="BK50" s="776"/>
      <c r="BL50" s="776"/>
      <c r="BM50" s="776"/>
      <c r="BN50" s="776"/>
      <c r="BO50" s="776"/>
      <c r="BP50" s="776"/>
      <c r="BQ50" s="776"/>
      <c r="BR50" s="776"/>
      <c r="BS50" s="776"/>
      <c r="BT50" s="776"/>
      <c r="BU50" s="776"/>
      <c r="BV50" s="776"/>
      <c r="BW50" s="776"/>
      <c r="BX50" s="776"/>
      <c r="BY50" s="776"/>
      <c r="BZ50" s="776"/>
      <c r="CA50" s="776"/>
      <c r="CB50" s="776"/>
      <c r="CC50" s="776"/>
      <c r="CD50" s="776"/>
      <c r="CE50" s="776"/>
      <c r="CF50" s="776"/>
      <c r="CG50" s="776"/>
      <c r="CH50" s="776"/>
      <c r="CI50" s="776"/>
      <c r="CJ50" s="776"/>
      <c r="CK50" s="776"/>
      <c r="CL50" s="776"/>
      <c r="CM50" s="776"/>
      <c r="CN50" s="776"/>
      <c r="CO50" s="776"/>
      <c r="CP50" s="776"/>
      <c r="CQ50" s="776"/>
      <c r="CR50" s="776"/>
      <c r="CS50" s="776"/>
      <c r="CT50" s="776"/>
      <c r="CU50" s="776"/>
      <c r="CV50" s="776"/>
      <c r="CW50" s="776"/>
      <c r="CX50" s="854"/>
      <c r="IB50" s="342"/>
      <c r="IC50" s="342"/>
      <c r="ID50" s="342"/>
      <c r="IE50" s="342"/>
      <c r="IF50" s="342"/>
      <c r="IG50" s="342"/>
      <c r="IH50" s="342"/>
      <c r="II50" s="342"/>
      <c r="IJ50" s="342"/>
      <c r="IK50" s="342"/>
      <c r="IL50" s="342"/>
      <c r="IM50" s="342"/>
      <c r="IN50" s="342"/>
      <c r="IO50" s="342"/>
      <c r="IP50" s="342"/>
      <c r="IQ50" s="342"/>
      <c r="IR50" s="342"/>
      <c r="IS50" s="342"/>
      <c r="IT50" s="342"/>
      <c r="IU50" s="342"/>
    </row>
    <row r="51" spans="1:102" ht="11.25" customHeight="1">
      <c r="A51" s="696"/>
      <c r="B51" s="980" t="s">
        <v>600</v>
      </c>
      <c r="C51" s="265" t="s">
        <v>401</v>
      </c>
      <c r="D51" s="323">
        <v>333</v>
      </c>
      <c r="E51" s="972">
        <v>140.4</v>
      </c>
      <c r="F51" s="937">
        <v>35</v>
      </c>
      <c r="G51" s="972">
        <v>40.7</v>
      </c>
      <c r="H51" s="982" t="s">
        <v>435</v>
      </c>
      <c r="I51" s="983">
        <v>612</v>
      </c>
      <c r="J51" s="940">
        <v>7410</v>
      </c>
      <c r="K51" s="978">
        <v>133</v>
      </c>
      <c r="L51" s="979" t="s">
        <v>388</v>
      </c>
      <c r="M51" s="627" t="s">
        <v>389</v>
      </c>
      <c r="N51" s="984">
        <v>546</v>
      </c>
      <c r="O51" s="940">
        <v>91</v>
      </c>
      <c r="P51" s="850">
        <v>6</v>
      </c>
      <c r="Q51" s="249" t="s">
        <v>328</v>
      </c>
      <c r="R51" s="850">
        <v>6</v>
      </c>
      <c r="S51" s="211"/>
      <c r="T51" s="212"/>
      <c r="U51" s="251"/>
      <c r="V51" s="251"/>
      <c r="W51" s="251"/>
      <c r="X51" s="167"/>
      <c r="Y51" s="251"/>
      <c r="Z51" s="251"/>
      <c r="AA51" s="251"/>
      <c r="AB51" s="251"/>
      <c r="AC51" s="220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515"/>
      <c r="AV51" s="515"/>
      <c r="AW51" s="515"/>
      <c r="AX51" s="515"/>
      <c r="AY51" s="515"/>
      <c r="AZ51" s="515"/>
      <c r="BA51" s="515"/>
      <c r="BB51" s="613"/>
      <c r="BC51" s="761"/>
      <c r="BD51" s="228"/>
      <c r="BE51" s="228"/>
      <c r="BF51" s="228"/>
      <c r="BG51" s="228"/>
      <c r="BH51" s="228"/>
      <c r="BI51" s="228"/>
      <c r="BJ51" s="251"/>
      <c r="BK51" s="290"/>
      <c r="BL51" s="290"/>
      <c r="BM51" s="290"/>
      <c r="BN51" s="290"/>
      <c r="BO51" s="251"/>
      <c r="BP51" s="291"/>
      <c r="BQ51" s="251"/>
      <c r="BR51" s="251"/>
      <c r="BS51" s="251"/>
      <c r="BT51" s="259"/>
      <c r="BU51" s="251"/>
      <c r="BV51" s="251"/>
      <c r="BW51" s="251"/>
      <c r="BX51" s="251"/>
      <c r="BY51" s="260"/>
      <c r="BZ51" s="260"/>
      <c r="CA51" s="251"/>
      <c r="CB51" s="261"/>
      <c r="CC51" s="251"/>
      <c r="CD51" s="262"/>
      <c r="CE51" s="251"/>
      <c r="CF51" s="251"/>
      <c r="CG51" s="779"/>
      <c r="CH51" s="778"/>
      <c r="CI51" s="779"/>
      <c r="CJ51" s="779"/>
      <c r="CK51" s="778"/>
      <c r="CL51" s="778"/>
      <c r="CM51" s="778"/>
      <c r="CN51" s="778"/>
      <c r="CO51" s="778"/>
      <c r="CP51" s="778"/>
      <c r="CQ51" s="778"/>
      <c r="CR51" s="778"/>
      <c r="CS51" s="778"/>
      <c r="CT51" s="778"/>
      <c r="CU51" s="778"/>
      <c r="CV51" s="778"/>
      <c r="CW51" s="778"/>
      <c r="CX51" s="985"/>
    </row>
    <row r="52" spans="1:255" s="122" customFormat="1" ht="5.25" customHeight="1">
      <c r="A52" s="278"/>
      <c r="B52" s="278"/>
      <c r="C52" s="954"/>
      <c r="D52" s="954"/>
      <c r="E52" s="954"/>
      <c r="F52" s="954"/>
      <c r="G52" s="954"/>
      <c r="H52" s="954"/>
      <c r="I52" s="954"/>
      <c r="J52" s="954"/>
      <c r="K52" s="954"/>
      <c r="L52" s="954"/>
      <c r="M52" s="954"/>
      <c r="N52" s="954"/>
      <c r="O52" s="954"/>
      <c r="P52" s="954"/>
      <c r="Q52" s="954"/>
      <c r="R52" s="954"/>
      <c r="S52" s="954"/>
      <c r="T52" s="954"/>
      <c r="U52" s="954"/>
      <c r="V52" s="954"/>
      <c r="W52" s="954"/>
      <c r="X52" s="954"/>
      <c r="Y52" s="954"/>
      <c r="Z52" s="954"/>
      <c r="AA52" s="954"/>
      <c r="AB52" s="954"/>
      <c r="AC52" s="954"/>
      <c r="AD52" s="954"/>
      <c r="AE52" s="954"/>
      <c r="AF52" s="954"/>
      <c r="AG52" s="954"/>
      <c r="AH52" s="954"/>
      <c r="AI52" s="954"/>
      <c r="AJ52" s="954"/>
      <c r="AK52" s="954"/>
      <c r="AL52" s="954"/>
      <c r="AM52" s="954"/>
      <c r="AN52" s="954"/>
      <c r="AO52" s="954"/>
      <c r="AP52" s="954"/>
      <c r="AQ52" s="954"/>
      <c r="AR52" s="954"/>
      <c r="AS52" s="954"/>
      <c r="AT52" s="954"/>
      <c r="AU52" s="954"/>
      <c r="AV52" s="954"/>
      <c r="AW52" s="954"/>
      <c r="AX52" s="954"/>
      <c r="AY52" s="954"/>
      <c r="AZ52" s="954"/>
      <c r="BA52" s="954"/>
      <c r="BB52" s="954"/>
      <c r="BC52" s="954"/>
      <c r="BD52" s="954"/>
      <c r="BE52" s="954"/>
      <c r="BF52" s="954"/>
      <c r="BG52" s="954"/>
      <c r="BH52" s="954"/>
      <c r="BI52" s="954"/>
      <c r="BJ52" s="954"/>
      <c r="BK52" s="954"/>
      <c r="BL52" s="954"/>
      <c r="BM52" s="954"/>
      <c r="BN52" s="954"/>
      <c r="BO52" s="954"/>
      <c r="BP52" s="954"/>
      <c r="BQ52" s="954"/>
      <c r="BR52" s="954"/>
      <c r="BS52" s="954"/>
      <c r="BT52" s="954"/>
      <c r="BU52" s="954"/>
      <c r="BV52" s="954"/>
      <c r="BW52" s="954"/>
      <c r="BX52" s="954"/>
      <c r="BY52" s="954"/>
      <c r="BZ52" s="954"/>
      <c r="CA52" s="954"/>
      <c r="CB52" s="954"/>
      <c r="CC52" s="954"/>
      <c r="CD52" s="954"/>
      <c r="CE52" s="954"/>
      <c r="CF52" s="954"/>
      <c r="CG52" s="954"/>
      <c r="CH52" s="954"/>
      <c r="CI52" s="954"/>
      <c r="CJ52" s="954"/>
      <c r="CK52" s="954"/>
      <c r="CL52" s="954"/>
      <c r="CM52" s="954"/>
      <c r="CN52" s="954"/>
      <c r="CO52" s="954"/>
      <c r="CP52" s="954"/>
      <c r="CQ52" s="954"/>
      <c r="CR52" s="954"/>
      <c r="CS52" s="954"/>
      <c r="CT52" s="954"/>
      <c r="CU52" s="954"/>
      <c r="CV52" s="954"/>
      <c r="CW52" s="954"/>
      <c r="CX52" s="854"/>
      <c r="IB52" s="342"/>
      <c r="IC52" s="342"/>
      <c r="ID52" s="342"/>
      <c r="IE52" s="342"/>
      <c r="IF52" s="342"/>
      <c r="IG52" s="342"/>
      <c r="IH52" s="342"/>
      <c r="II52" s="342"/>
      <c r="IJ52" s="342"/>
      <c r="IK52" s="342"/>
      <c r="IL52" s="342"/>
      <c r="IM52" s="342"/>
      <c r="IN52" s="342"/>
      <c r="IO52" s="342"/>
      <c r="IP52" s="342"/>
      <c r="IQ52" s="342"/>
      <c r="IR52" s="342"/>
      <c r="IS52" s="342"/>
      <c r="IT52" s="342"/>
      <c r="IU52" s="342"/>
    </row>
    <row r="53" spans="1:102" ht="11.25" customHeight="1">
      <c r="A53" s="800" t="s">
        <v>274</v>
      </c>
      <c r="B53" s="603" t="s">
        <v>454</v>
      </c>
      <c r="C53" s="265" t="s">
        <v>401</v>
      </c>
      <c r="D53" s="240">
        <v>100</v>
      </c>
      <c r="E53" s="843">
        <v>180.12</v>
      </c>
      <c r="F53" s="240">
        <v>62</v>
      </c>
      <c r="G53" s="843">
        <v>72.6</v>
      </c>
      <c r="H53" s="849" t="s">
        <v>547</v>
      </c>
      <c r="I53" s="846">
        <v>350</v>
      </c>
      <c r="J53" s="846">
        <v>4200</v>
      </c>
      <c r="K53" s="847">
        <v>114</v>
      </c>
      <c r="L53" s="986" t="s">
        <v>454</v>
      </c>
      <c r="M53" s="849" t="s">
        <v>389</v>
      </c>
      <c r="N53" s="846">
        <v>1650</v>
      </c>
      <c r="O53" s="846">
        <v>41.24</v>
      </c>
      <c r="P53" s="853">
        <v>4</v>
      </c>
      <c r="Q53" s="249" t="s">
        <v>328</v>
      </c>
      <c r="R53" s="850">
        <v>4</v>
      </c>
      <c r="S53" s="211"/>
      <c r="T53" s="212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25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515"/>
      <c r="AV53" s="515"/>
      <c r="AW53" s="515"/>
      <c r="AX53" s="515"/>
      <c r="AY53" s="515"/>
      <c r="AZ53" s="515"/>
      <c r="BA53" s="515"/>
      <c r="BB53" s="613"/>
      <c r="BC53" s="761"/>
      <c r="BD53" s="228"/>
      <c r="BE53" s="251"/>
      <c r="BF53" s="228"/>
      <c r="BG53" s="228"/>
      <c r="BH53" s="228"/>
      <c r="BI53" s="228"/>
      <c r="BJ53" s="251"/>
      <c r="BK53" s="251"/>
      <c r="BL53" s="290"/>
      <c r="BM53" s="251"/>
      <c r="BN53" s="251"/>
      <c r="BO53" s="251"/>
      <c r="BP53" s="291"/>
      <c r="BQ53" s="251"/>
      <c r="BR53" s="251"/>
      <c r="BS53" s="251"/>
      <c r="BT53" s="259"/>
      <c r="BU53" s="251"/>
      <c r="BV53" s="251"/>
      <c r="BW53" s="251"/>
      <c r="BX53" s="251"/>
      <c r="BY53" s="260"/>
      <c r="BZ53" s="260"/>
      <c r="CA53" s="251"/>
      <c r="CB53" s="251"/>
      <c r="CC53" s="251"/>
      <c r="CD53" s="262"/>
      <c r="CE53" s="251"/>
      <c r="CF53" s="251"/>
      <c r="CG53" s="778"/>
      <c r="CH53" s="778"/>
      <c r="CI53" s="779"/>
      <c r="CJ53" s="778"/>
      <c r="CK53" s="778"/>
      <c r="CL53" s="778"/>
      <c r="CM53" s="778"/>
      <c r="CN53" s="778"/>
      <c r="CO53" s="778"/>
      <c r="CP53" s="778"/>
      <c r="CQ53" s="778"/>
      <c r="CR53" s="778"/>
      <c r="CS53" s="778"/>
      <c r="CT53" s="778"/>
      <c r="CU53" s="778"/>
      <c r="CV53" s="778"/>
      <c r="CW53" s="778"/>
      <c r="CX53" s="856"/>
    </row>
    <row r="54" spans="1:255" s="122" customFormat="1" ht="5.25" customHeight="1">
      <c r="A54" s="278"/>
      <c r="B54" s="278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  <c r="S54" s="954"/>
      <c r="T54" s="954"/>
      <c r="U54" s="954"/>
      <c r="V54" s="954"/>
      <c r="W54" s="954"/>
      <c r="X54" s="954"/>
      <c r="Y54" s="954"/>
      <c r="Z54" s="954"/>
      <c r="AA54" s="954"/>
      <c r="AB54" s="954"/>
      <c r="AC54" s="954"/>
      <c r="AD54" s="954"/>
      <c r="AE54" s="954"/>
      <c r="AF54" s="954"/>
      <c r="AG54" s="954"/>
      <c r="AH54" s="954"/>
      <c r="AI54" s="954"/>
      <c r="AJ54" s="954"/>
      <c r="AK54" s="954"/>
      <c r="AL54" s="954"/>
      <c r="AM54" s="954"/>
      <c r="AN54" s="954"/>
      <c r="AO54" s="954"/>
      <c r="AP54" s="954"/>
      <c r="AQ54" s="954"/>
      <c r="AR54" s="954"/>
      <c r="AS54" s="954"/>
      <c r="AT54" s="954"/>
      <c r="AU54" s="954"/>
      <c r="AV54" s="954"/>
      <c r="AW54" s="954"/>
      <c r="AX54" s="954"/>
      <c r="AY54" s="954"/>
      <c r="AZ54" s="954"/>
      <c r="BA54" s="954"/>
      <c r="BB54" s="954"/>
      <c r="BC54" s="954"/>
      <c r="BD54" s="954"/>
      <c r="BE54" s="954"/>
      <c r="BF54" s="954"/>
      <c r="BG54" s="954"/>
      <c r="BH54" s="954"/>
      <c r="BI54" s="954"/>
      <c r="BJ54" s="954"/>
      <c r="BK54" s="954"/>
      <c r="BL54" s="954"/>
      <c r="BM54" s="954"/>
      <c r="BN54" s="954"/>
      <c r="BO54" s="954"/>
      <c r="BP54" s="954"/>
      <c r="BQ54" s="954"/>
      <c r="BR54" s="954"/>
      <c r="BS54" s="954"/>
      <c r="BT54" s="954"/>
      <c r="BU54" s="954"/>
      <c r="BV54" s="954"/>
      <c r="BW54" s="954"/>
      <c r="BX54" s="954"/>
      <c r="BY54" s="954"/>
      <c r="BZ54" s="954"/>
      <c r="CA54" s="954"/>
      <c r="CB54" s="954"/>
      <c r="CC54" s="954"/>
      <c r="CD54" s="954"/>
      <c r="CE54" s="954"/>
      <c r="CF54" s="954"/>
      <c r="CG54" s="954"/>
      <c r="CH54" s="954"/>
      <c r="CI54" s="954"/>
      <c r="CJ54" s="954"/>
      <c r="CK54" s="954"/>
      <c r="CL54" s="954"/>
      <c r="CM54" s="954"/>
      <c r="CN54" s="954"/>
      <c r="CO54" s="954"/>
      <c r="CP54" s="954"/>
      <c r="CQ54" s="954"/>
      <c r="CR54" s="954"/>
      <c r="CS54" s="954"/>
      <c r="CT54" s="954"/>
      <c r="CU54" s="954"/>
      <c r="CV54" s="954"/>
      <c r="CW54" s="954"/>
      <c r="CX54" s="854"/>
      <c r="IB54" s="342"/>
      <c r="IC54" s="342"/>
      <c r="ID54" s="342"/>
      <c r="IE54" s="342"/>
      <c r="IF54" s="342"/>
      <c r="IG54" s="342"/>
      <c r="IH54" s="342"/>
      <c r="II54" s="342"/>
      <c r="IJ54" s="342"/>
      <c r="IK54" s="342"/>
      <c r="IL54" s="342"/>
      <c r="IM54" s="342"/>
      <c r="IN54" s="342"/>
      <c r="IO54" s="342"/>
      <c r="IP54" s="342"/>
      <c r="IQ54" s="342"/>
      <c r="IR54" s="342"/>
      <c r="IS54" s="342"/>
      <c r="IT54" s="342"/>
      <c r="IU54" s="342"/>
    </row>
    <row r="55" spans="1:102" ht="11.25" customHeight="1">
      <c r="A55" s="731" t="s">
        <v>278</v>
      </c>
      <c r="B55" s="349" t="s">
        <v>601</v>
      </c>
      <c r="C55" s="265" t="s">
        <v>401</v>
      </c>
      <c r="D55" s="937">
        <v>100</v>
      </c>
      <c r="E55" s="972">
        <v>201.2</v>
      </c>
      <c r="F55" s="937">
        <v>107</v>
      </c>
      <c r="G55" s="972">
        <v>61.1</v>
      </c>
      <c r="H55" s="627" t="s">
        <v>543</v>
      </c>
      <c r="I55" s="940">
        <v>150</v>
      </c>
      <c r="J55" s="940">
        <v>2100</v>
      </c>
      <c r="K55" s="978">
        <v>78</v>
      </c>
      <c r="L55" s="979" t="s">
        <v>568</v>
      </c>
      <c r="M55" s="627" t="s">
        <v>389</v>
      </c>
      <c r="N55" s="940">
        <v>1820</v>
      </c>
      <c r="O55" s="940">
        <v>45.49</v>
      </c>
      <c r="P55" s="850">
        <v>2</v>
      </c>
      <c r="Q55" s="249" t="s">
        <v>328</v>
      </c>
      <c r="R55" s="850">
        <v>2</v>
      </c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316"/>
      <c r="AN55" s="251"/>
      <c r="AO55" s="251"/>
      <c r="AP55" s="251"/>
      <c r="AQ55" s="251"/>
      <c r="AR55" s="251"/>
      <c r="AS55" s="251"/>
      <c r="AT55" s="251"/>
      <c r="AU55" s="515"/>
      <c r="AV55" s="515"/>
      <c r="AW55" s="515"/>
      <c r="AX55" s="515"/>
      <c r="AY55" s="515"/>
      <c r="AZ55" s="515"/>
      <c r="BA55" s="515"/>
      <c r="BB55" s="613"/>
      <c r="BC55" s="760"/>
      <c r="BD55" s="251"/>
      <c r="BE55" s="251"/>
      <c r="BF55" s="251"/>
      <c r="BG55" s="251"/>
      <c r="BH55" s="251"/>
      <c r="BI55" s="251"/>
      <c r="BJ55" s="251"/>
      <c r="BK55" s="251"/>
      <c r="BL55" s="251"/>
      <c r="BM55" s="251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51"/>
      <c r="CA55" s="251"/>
      <c r="CB55" s="251"/>
      <c r="CC55" s="251"/>
      <c r="CD55" s="251"/>
      <c r="CE55" s="251"/>
      <c r="CF55" s="251"/>
      <c r="CG55" s="778"/>
      <c r="CH55" s="778"/>
      <c r="CI55" s="778"/>
      <c r="CJ55" s="778"/>
      <c r="CK55" s="778"/>
      <c r="CL55" s="778"/>
      <c r="CM55" s="778"/>
      <c r="CN55" s="778"/>
      <c r="CO55" s="778"/>
      <c r="CP55" s="778"/>
      <c r="CQ55" s="778"/>
      <c r="CR55" s="778"/>
      <c r="CS55" s="987"/>
      <c r="CT55" s="987"/>
      <c r="CU55" s="778"/>
      <c r="CV55" s="778"/>
      <c r="CW55" s="778"/>
      <c r="CX55" s="856"/>
    </row>
    <row r="56" spans="1:255" s="122" customFormat="1" ht="5.25" customHeight="1">
      <c r="A56" s="278"/>
      <c r="B56" s="278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4"/>
      <c r="V56" s="954"/>
      <c r="W56" s="954"/>
      <c r="X56" s="954"/>
      <c r="Y56" s="954"/>
      <c r="Z56" s="954"/>
      <c r="AA56" s="954"/>
      <c r="AB56" s="954"/>
      <c r="AC56" s="954"/>
      <c r="AD56" s="954"/>
      <c r="AE56" s="954"/>
      <c r="AF56" s="954"/>
      <c r="AG56" s="954"/>
      <c r="AH56" s="954"/>
      <c r="AI56" s="954"/>
      <c r="AJ56" s="954"/>
      <c r="AK56" s="954"/>
      <c r="AL56" s="954"/>
      <c r="AM56" s="954"/>
      <c r="AN56" s="954"/>
      <c r="AO56" s="954"/>
      <c r="AP56" s="954"/>
      <c r="AQ56" s="954"/>
      <c r="AR56" s="954"/>
      <c r="AS56" s="954"/>
      <c r="AT56" s="954"/>
      <c r="AU56" s="954"/>
      <c r="AV56" s="954"/>
      <c r="AW56" s="954"/>
      <c r="AX56" s="954"/>
      <c r="AY56" s="954"/>
      <c r="AZ56" s="954"/>
      <c r="BA56" s="954"/>
      <c r="BB56" s="954"/>
      <c r="BC56" s="954"/>
      <c r="BD56" s="954"/>
      <c r="BE56" s="954"/>
      <c r="BF56" s="954"/>
      <c r="BG56" s="954"/>
      <c r="BH56" s="954"/>
      <c r="BI56" s="954"/>
      <c r="BJ56" s="954"/>
      <c r="BK56" s="954"/>
      <c r="BL56" s="954"/>
      <c r="BM56" s="954"/>
      <c r="BN56" s="954"/>
      <c r="BO56" s="954"/>
      <c r="BP56" s="954"/>
      <c r="BQ56" s="954"/>
      <c r="BR56" s="954"/>
      <c r="BS56" s="954"/>
      <c r="BT56" s="954"/>
      <c r="BU56" s="954"/>
      <c r="BV56" s="954"/>
      <c r="BW56" s="954"/>
      <c r="BX56" s="954"/>
      <c r="BY56" s="954"/>
      <c r="BZ56" s="954"/>
      <c r="CA56" s="954"/>
      <c r="CB56" s="954"/>
      <c r="CC56" s="954"/>
      <c r="CD56" s="954"/>
      <c r="CE56" s="954"/>
      <c r="CF56" s="954"/>
      <c r="CG56" s="954"/>
      <c r="CH56" s="954"/>
      <c r="CI56" s="954"/>
      <c r="CJ56" s="954"/>
      <c r="CK56" s="954"/>
      <c r="CL56" s="954"/>
      <c r="CM56" s="954"/>
      <c r="CN56" s="954"/>
      <c r="CO56" s="954"/>
      <c r="CP56" s="954"/>
      <c r="CQ56" s="954"/>
      <c r="CR56" s="954"/>
      <c r="CS56" s="954"/>
      <c r="CT56" s="954"/>
      <c r="CU56" s="954"/>
      <c r="CV56" s="954"/>
      <c r="CW56" s="954"/>
      <c r="CX56" s="854"/>
      <c r="IB56" s="342"/>
      <c r="IC56" s="342"/>
      <c r="ID56" s="342"/>
      <c r="IE56" s="342"/>
      <c r="IF56" s="342"/>
      <c r="IG56" s="342"/>
      <c r="IH56" s="342"/>
      <c r="II56" s="342"/>
      <c r="IJ56" s="342"/>
      <c r="IK56" s="342"/>
      <c r="IL56" s="342"/>
      <c r="IM56" s="342"/>
      <c r="IN56" s="342"/>
      <c r="IO56" s="342"/>
      <c r="IP56" s="342"/>
      <c r="IQ56" s="342"/>
      <c r="IR56" s="342"/>
      <c r="IS56" s="342"/>
      <c r="IT56" s="342"/>
      <c r="IU56" s="342"/>
    </row>
    <row r="57" spans="1:102" ht="11.25" customHeight="1">
      <c r="A57" s="322" t="s">
        <v>280</v>
      </c>
      <c r="B57" s="349" t="s">
        <v>539</v>
      </c>
      <c r="C57" s="965" t="s">
        <v>401</v>
      </c>
      <c r="D57" s="937">
        <v>100</v>
      </c>
      <c r="E57" s="972">
        <v>199.3</v>
      </c>
      <c r="F57" s="937">
        <v>64</v>
      </c>
      <c r="G57" s="972">
        <v>48.6</v>
      </c>
      <c r="H57" s="627" t="s">
        <v>543</v>
      </c>
      <c r="I57" s="940">
        <v>190</v>
      </c>
      <c r="J57" s="940">
        <v>3150</v>
      </c>
      <c r="K57" s="978">
        <v>158</v>
      </c>
      <c r="L57" s="979" t="s">
        <v>454</v>
      </c>
      <c r="M57" s="627" t="s">
        <v>389</v>
      </c>
      <c r="N57" s="940">
        <v>4550</v>
      </c>
      <c r="O57" s="983">
        <v>113.72</v>
      </c>
      <c r="P57" s="850">
        <v>6</v>
      </c>
      <c r="Q57" s="249" t="s">
        <v>328</v>
      </c>
      <c r="R57" s="850">
        <v>6</v>
      </c>
      <c r="S57" s="211"/>
      <c r="T57" s="212"/>
      <c r="U57" s="251"/>
      <c r="V57" s="251"/>
      <c r="W57" s="251"/>
      <c r="X57" s="167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181"/>
      <c r="AM57" s="251"/>
      <c r="AN57" s="251"/>
      <c r="AO57" s="251"/>
      <c r="AP57" s="251"/>
      <c r="AQ57" s="251"/>
      <c r="AR57" s="251"/>
      <c r="AS57" s="251"/>
      <c r="AT57" s="251"/>
      <c r="AU57" s="515"/>
      <c r="AV57" s="515"/>
      <c r="AW57" s="515"/>
      <c r="AX57" s="515"/>
      <c r="AY57" s="515"/>
      <c r="AZ57" s="515"/>
      <c r="BA57" s="515"/>
      <c r="BB57" s="884"/>
      <c r="BC57" s="736"/>
      <c r="BD57" s="228"/>
      <c r="BE57" s="251"/>
      <c r="BF57" s="228"/>
      <c r="BG57" s="228"/>
      <c r="BH57" s="228"/>
      <c r="BI57" s="251"/>
      <c r="BJ57" s="251"/>
      <c r="BK57" s="251"/>
      <c r="BL57" s="290"/>
      <c r="BM57" s="251"/>
      <c r="BN57" s="251"/>
      <c r="BO57" s="251"/>
      <c r="BP57" s="291"/>
      <c r="BQ57" s="251"/>
      <c r="BR57" s="251"/>
      <c r="BS57" s="251"/>
      <c r="BT57" s="259"/>
      <c r="BU57" s="251"/>
      <c r="BV57" s="251"/>
      <c r="BW57" s="251"/>
      <c r="BX57" s="251"/>
      <c r="BY57" s="260"/>
      <c r="BZ57" s="260"/>
      <c r="CA57" s="251"/>
      <c r="CB57" s="251"/>
      <c r="CC57" s="251"/>
      <c r="CD57" s="262"/>
      <c r="CE57" s="251"/>
      <c r="CF57" s="251"/>
      <c r="CG57" s="778"/>
      <c r="CH57" s="778"/>
      <c r="CI57" s="779"/>
      <c r="CJ57" s="778"/>
      <c r="CK57" s="778"/>
      <c r="CL57" s="778"/>
      <c r="CM57" s="778"/>
      <c r="CN57" s="778"/>
      <c r="CO57" s="778"/>
      <c r="CP57" s="778"/>
      <c r="CQ57" s="778"/>
      <c r="CR57" s="778"/>
      <c r="CS57" s="778"/>
      <c r="CT57" s="778"/>
      <c r="CU57" s="778"/>
      <c r="CV57" s="778"/>
      <c r="CW57" s="778"/>
      <c r="CX57" s="856"/>
    </row>
    <row r="58" spans="1:102" ht="11.25" customHeight="1">
      <c r="A58" s="322"/>
      <c r="B58" s="349" t="s">
        <v>602</v>
      </c>
      <c r="C58" s="965" t="s">
        <v>401</v>
      </c>
      <c r="D58" s="937">
        <v>100</v>
      </c>
      <c r="E58" s="972">
        <v>129.07</v>
      </c>
      <c r="F58" s="937">
        <v>35</v>
      </c>
      <c r="G58" s="972">
        <v>36.7</v>
      </c>
      <c r="H58" s="627" t="s">
        <v>547</v>
      </c>
      <c r="I58" s="940">
        <v>265</v>
      </c>
      <c r="J58" s="940">
        <v>4326</v>
      </c>
      <c r="K58" s="978">
        <v>168</v>
      </c>
      <c r="L58" s="979" t="s">
        <v>454</v>
      </c>
      <c r="M58" s="627" t="s">
        <v>389</v>
      </c>
      <c r="N58" s="940">
        <v>2050</v>
      </c>
      <c r="O58" s="940">
        <v>51.24</v>
      </c>
      <c r="P58" s="850">
        <v>6</v>
      </c>
      <c r="Q58" s="249" t="s">
        <v>328</v>
      </c>
      <c r="R58" s="850">
        <v>6</v>
      </c>
      <c r="S58" s="211"/>
      <c r="T58" s="212"/>
      <c r="U58" s="251"/>
      <c r="V58" s="251"/>
      <c r="W58" s="251"/>
      <c r="X58" s="167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181"/>
      <c r="AM58" s="251"/>
      <c r="AN58" s="251"/>
      <c r="AO58" s="251"/>
      <c r="AP58" s="251"/>
      <c r="AQ58" s="251"/>
      <c r="AR58" s="251"/>
      <c r="AS58" s="251"/>
      <c r="AT58" s="251"/>
      <c r="AU58" s="515"/>
      <c r="AV58" s="515"/>
      <c r="AW58" s="515"/>
      <c r="AX58" s="515"/>
      <c r="AY58" s="515"/>
      <c r="AZ58" s="515"/>
      <c r="BA58" s="515"/>
      <c r="BB58" s="884"/>
      <c r="BC58" s="736"/>
      <c r="BD58" s="228"/>
      <c r="BE58" s="251"/>
      <c r="BF58" s="228"/>
      <c r="BG58" s="228"/>
      <c r="BH58" s="228"/>
      <c r="BI58" s="251"/>
      <c r="BJ58" s="251"/>
      <c r="BK58" s="251"/>
      <c r="BL58" s="290"/>
      <c r="BM58" s="251"/>
      <c r="BN58" s="251"/>
      <c r="BO58" s="251"/>
      <c r="BP58" s="291"/>
      <c r="BQ58" s="251"/>
      <c r="BR58" s="251"/>
      <c r="BS58" s="251"/>
      <c r="BT58" s="259"/>
      <c r="BU58" s="251"/>
      <c r="BV58" s="251"/>
      <c r="BW58" s="251"/>
      <c r="BX58" s="251"/>
      <c r="BY58" s="260"/>
      <c r="BZ58" s="260"/>
      <c r="CA58" s="251"/>
      <c r="CB58" s="251"/>
      <c r="CC58" s="251"/>
      <c r="CD58" s="262"/>
      <c r="CE58" s="251"/>
      <c r="CF58" s="251"/>
      <c r="CG58" s="778"/>
      <c r="CH58" s="778"/>
      <c r="CI58" s="779"/>
      <c r="CJ58" s="778"/>
      <c r="CK58" s="778"/>
      <c r="CL58" s="778"/>
      <c r="CM58" s="778"/>
      <c r="CN58" s="778"/>
      <c r="CO58" s="778"/>
      <c r="CP58" s="778"/>
      <c r="CQ58" s="778"/>
      <c r="CR58" s="778"/>
      <c r="CS58" s="778"/>
      <c r="CT58" s="778"/>
      <c r="CU58" s="778"/>
      <c r="CV58" s="778"/>
      <c r="CW58" s="778"/>
      <c r="CX58" s="856"/>
    </row>
    <row r="59" spans="1:102" ht="11.25" customHeight="1">
      <c r="A59" s="322"/>
      <c r="B59" s="349" t="s">
        <v>603</v>
      </c>
      <c r="C59" s="965" t="s">
        <v>401</v>
      </c>
      <c r="D59" s="937">
        <v>100</v>
      </c>
      <c r="E59" s="972">
        <v>261.84</v>
      </c>
      <c r="F59" s="937">
        <v>122</v>
      </c>
      <c r="G59" s="972">
        <v>53.2</v>
      </c>
      <c r="H59" s="627" t="s">
        <v>540</v>
      </c>
      <c r="I59" s="940">
        <v>115</v>
      </c>
      <c r="J59" s="940">
        <v>2660</v>
      </c>
      <c r="K59" s="978">
        <v>102</v>
      </c>
      <c r="L59" s="979" t="s">
        <v>454</v>
      </c>
      <c r="M59" s="627" t="s">
        <v>389</v>
      </c>
      <c r="N59" s="940">
        <v>2050</v>
      </c>
      <c r="O59" s="940">
        <v>51.24</v>
      </c>
      <c r="P59" s="850">
        <v>6</v>
      </c>
      <c r="Q59" s="249" t="s">
        <v>328</v>
      </c>
      <c r="R59" s="850">
        <v>6</v>
      </c>
      <c r="S59" s="211"/>
      <c r="T59" s="212"/>
      <c r="U59" s="251"/>
      <c r="V59" s="251"/>
      <c r="W59" s="251"/>
      <c r="X59" s="167"/>
      <c r="Y59" s="251"/>
      <c r="Z59" s="251"/>
      <c r="AA59" s="251"/>
      <c r="AB59" s="251"/>
      <c r="AC59" s="220"/>
      <c r="AD59" s="251"/>
      <c r="AE59" s="251"/>
      <c r="AF59" s="251"/>
      <c r="AG59" s="251"/>
      <c r="AH59" s="251"/>
      <c r="AI59" s="251"/>
      <c r="AJ59" s="251"/>
      <c r="AK59" s="251"/>
      <c r="AL59" s="181"/>
      <c r="AM59" s="251"/>
      <c r="AN59" s="251"/>
      <c r="AO59" s="251"/>
      <c r="AP59" s="251"/>
      <c r="AQ59" s="251"/>
      <c r="AR59" s="251"/>
      <c r="AS59" s="251"/>
      <c r="AT59" s="251"/>
      <c r="AU59" s="515"/>
      <c r="AV59" s="515"/>
      <c r="AW59" s="515"/>
      <c r="AX59" s="515"/>
      <c r="AY59" s="515"/>
      <c r="AZ59" s="515"/>
      <c r="BA59" s="515"/>
      <c r="BB59" s="884"/>
      <c r="BC59" s="736"/>
      <c r="BD59" s="228"/>
      <c r="BE59" s="251"/>
      <c r="BF59" s="228"/>
      <c r="BG59" s="228"/>
      <c r="BH59" s="228"/>
      <c r="BI59" s="251"/>
      <c r="BJ59" s="251"/>
      <c r="BK59" s="251"/>
      <c r="BL59" s="290"/>
      <c r="BM59" s="251"/>
      <c r="BN59" s="251"/>
      <c r="BO59" s="251"/>
      <c r="BP59" s="291"/>
      <c r="BQ59" s="251"/>
      <c r="BR59" s="251"/>
      <c r="BS59" s="251"/>
      <c r="BT59" s="259"/>
      <c r="BU59" s="251"/>
      <c r="BV59" s="251"/>
      <c r="BW59" s="251"/>
      <c r="BX59" s="251"/>
      <c r="BY59" s="260"/>
      <c r="BZ59" s="260"/>
      <c r="CA59" s="251"/>
      <c r="CB59" s="251"/>
      <c r="CC59" s="251"/>
      <c r="CD59" s="262"/>
      <c r="CE59" s="251"/>
      <c r="CF59" s="251"/>
      <c r="CG59" s="778"/>
      <c r="CH59" s="778"/>
      <c r="CI59" s="779"/>
      <c r="CJ59" s="778"/>
      <c r="CK59" s="778"/>
      <c r="CL59" s="778"/>
      <c r="CM59" s="778"/>
      <c r="CN59" s="778"/>
      <c r="CO59" s="778"/>
      <c r="CP59" s="778"/>
      <c r="CQ59" s="778"/>
      <c r="CR59" s="778"/>
      <c r="CS59" s="778"/>
      <c r="CT59" s="778"/>
      <c r="CU59" s="778"/>
      <c r="CV59" s="778"/>
      <c r="CW59" s="778"/>
      <c r="CX59" s="856"/>
    </row>
    <row r="60" spans="1:102" ht="11.25" customHeight="1">
      <c r="A60" s="322"/>
      <c r="B60" s="349" t="s">
        <v>604</v>
      </c>
      <c r="C60" s="965" t="s">
        <v>401</v>
      </c>
      <c r="D60" s="937">
        <v>100</v>
      </c>
      <c r="E60" s="972">
        <v>245.53</v>
      </c>
      <c r="F60" s="937">
        <v>61</v>
      </c>
      <c r="G60" s="972">
        <v>56.8</v>
      </c>
      <c r="H60" s="627" t="s">
        <v>540</v>
      </c>
      <c r="I60" s="940">
        <v>275</v>
      </c>
      <c r="J60" s="940">
        <v>3325</v>
      </c>
      <c r="K60" s="978">
        <v>104</v>
      </c>
      <c r="L60" s="979" t="s">
        <v>568</v>
      </c>
      <c r="M60" s="627" t="s">
        <v>389</v>
      </c>
      <c r="N60" s="940">
        <v>2700</v>
      </c>
      <c r="O60" s="940">
        <v>67.48</v>
      </c>
      <c r="P60" s="850">
        <v>6</v>
      </c>
      <c r="Q60" s="249" t="s">
        <v>328</v>
      </c>
      <c r="R60" s="850">
        <v>6</v>
      </c>
      <c r="S60" s="211"/>
      <c r="T60" s="212"/>
      <c r="U60" s="251"/>
      <c r="V60" s="251"/>
      <c r="W60" s="251"/>
      <c r="X60" s="167"/>
      <c r="Y60" s="251"/>
      <c r="Z60" s="251"/>
      <c r="AA60" s="251"/>
      <c r="AB60" s="251"/>
      <c r="AC60" s="220"/>
      <c r="AD60" s="251"/>
      <c r="AE60" s="251"/>
      <c r="AF60" s="251"/>
      <c r="AG60" s="251"/>
      <c r="AH60" s="251"/>
      <c r="AI60" s="251"/>
      <c r="AJ60" s="251"/>
      <c r="AK60" s="251"/>
      <c r="AL60" s="251"/>
      <c r="AM60" s="251"/>
      <c r="AN60" s="251"/>
      <c r="AO60" s="251"/>
      <c r="AP60" s="251"/>
      <c r="AQ60" s="251"/>
      <c r="AR60" s="251"/>
      <c r="AS60" s="251"/>
      <c r="AT60" s="251"/>
      <c r="AU60" s="515"/>
      <c r="AV60" s="515"/>
      <c r="AW60" s="515"/>
      <c r="AX60" s="515"/>
      <c r="AY60" s="515"/>
      <c r="AZ60" s="515"/>
      <c r="BA60" s="515"/>
      <c r="BB60" s="884"/>
      <c r="BC60" s="736"/>
      <c r="BD60" s="228"/>
      <c r="BE60" s="251"/>
      <c r="BF60" s="228"/>
      <c r="BG60" s="228"/>
      <c r="BH60" s="228"/>
      <c r="BI60" s="251"/>
      <c r="BJ60" s="251"/>
      <c r="BK60" s="251"/>
      <c r="BL60" s="290"/>
      <c r="BM60" s="251"/>
      <c r="BN60" s="251"/>
      <c r="BO60" s="251"/>
      <c r="BP60" s="291"/>
      <c r="BQ60" s="251"/>
      <c r="BR60" s="251"/>
      <c r="BS60" s="251"/>
      <c r="BT60" s="259"/>
      <c r="BU60" s="251"/>
      <c r="BV60" s="251"/>
      <c r="BW60" s="251"/>
      <c r="BX60" s="251"/>
      <c r="BY60" s="260"/>
      <c r="BZ60" s="260"/>
      <c r="CA60" s="251"/>
      <c r="CB60" s="251"/>
      <c r="CC60" s="251"/>
      <c r="CD60" s="262"/>
      <c r="CE60" s="251"/>
      <c r="CF60" s="251"/>
      <c r="CG60" s="778"/>
      <c r="CH60" s="778"/>
      <c r="CI60" s="779"/>
      <c r="CJ60" s="778"/>
      <c r="CK60" s="778"/>
      <c r="CL60" s="778"/>
      <c r="CM60" s="778"/>
      <c r="CN60" s="778"/>
      <c r="CO60" s="778"/>
      <c r="CP60" s="778"/>
      <c r="CQ60" s="778"/>
      <c r="CR60" s="778"/>
      <c r="CS60" s="778"/>
      <c r="CT60" s="778"/>
      <c r="CU60" s="778"/>
      <c r="CV60" s="778"/>
      <c r="CW60" s="778"/>
      <c r="CX60" s="856"/>
    </row>
    <row r="61" spans="1:102" ht="11.25" customHeight="1">
      <c r="A61" s="322"/>
      <c r="B61" s="349" t="s">
        <v>579</v>
      </c>
      <c r="C61" s="965" t="s">
        <v>401</v>
      </c>
      <c r="D61" s="937">
        <v>100</v>
      </c>
      <c r="E61" s="972">
        <v>258</v>
      </c>
      <c r="F61" s="937">
        <v>145</v>
      </c>
      <c r="G61" s="972">
        <v>59.6</v>
      </c>
      <c r="H61" s="627" t="s">
        <v>543</v>
      </c>
      <c r="I61" s="940">
        <v>105</v>
      </c>
      <c r="J61" s="940">
        <v>2100</v>
      </c>
      <c r="K61" s="978">
        <v>102</v>
      </c>
      <c r="L61" s="979" t="s">
        <v>454</v>
      </c>
      <c r="M61" s="627" t="s">
        <v>389</v>
      </c>
      <c r="N61" s="940">
        <v>2450</v>
      </c>
      <c r="O61" s="940">
        <v>61</v>
      </c>
      <c r="P61" s="850">
        <v>6</v>
      </c>
      <c r="Q61" s="249" t="s">
        <v>328</v>
      </c>
      <c r="R61" s="850">
        <v>6</v>
      </c>
      <c r="S61" s="211"/>
      <c r="T61" s="212"/>
      <c r="U61" s="213"/>
      <c r="V61" s="251"/>
      <c r="W61" s="251"/>
      <c r="X61" s="251"/>
      <c r="Y61" s="251"/>
      <c r="Z61" s="251"/>
      <c r="AA61" s="251"/>
      <c r="AB61" s="251"/>
      <c r="AC61" s="251"/>
      <c r="AD61" s="251"/>
      <c r="AE61" s="251"/>
      <c r="AF61" s="251"/>
      <c r="AG61" s="251"/>
      <c r="AH61" s="225"/>
      <c r="AI61" s="251"/>
      <c r="AJ61" s="251"/>
      <c r="AK61" s="251"/>
      <c r="AL61" s="181"/>
      <c r="AM61" s="251"/>
      <c r="AN61" s="251"/>
      <c r="AO61" s="251"/>
      <c r="AP61" s="251"/>
      <c r="AQ61" s="251"/>
      <c r="AR61" s="251"/>
      <c r="AS61" s="251"/>
      <c r="AT61" s="251"/>
      <c r="AU61" s="515"/>
      <c r="AV61" s="515"/>
      <c r="AW61" s="515"/>
      <c r="AX61" s="515"/>
      <c r="AY61" s="515"/>
      <c r="AZ61" s="515"/>
      <c r="BA61" s="515"/>
      <c r="BB61" s="884"/>
      <c r="BC61" s="736"/>
      <c r="BD61" s="228"/>
      <c r="BE61" s="251"/>
      <c r="BF61" s="228"/>
      <c r="BG61" s="228"/>
      <c r="BH61" s="228"/>
      <c r="BI61" s="251"/>
      <c r="BJ61" s="251"/>
      <c r="BK61" s="251"/>
      <c r="BL61" s="290"/>
      <c r="BM61" s="251"/>
      <c r="BN61" s="251"/>
      <c r="BO61" s="251"/>
      <c r="BP61" s="291"/>
      <c r="BQ61" s="251"/>
      <c r="BR61" s="251"/>
      <c r="BS61" s="251"/>
      <c r="BT61" s="259"/>
      <c r="BU61" s="251"/>
      <c r="BV61" s="251"/>
      <c r="BW61" s="251"/>
      <c r="BX61" s="251"/>
      <c r="BY61" s="260"/>
      <c r="BZ61" s="260"/>
      <c r="CA61" s="251"/>
      <c r="CB61" s="251"/>
      <c r="CC61" s="251"/>
      <c r="CD61" s="262"/>
      <c r="CE61" s="251"/>
      <c r="CF61" s="251"/>
      <c r="CG61" s="778"/>
      <c r="CH61" s="778"/>
      <c r="CI61" s="779"/>
      <c r="CJ61" s="778"/>
      <c r="CK61" s="778"/>
      <c r="CL61" s="778"/>
      <c r="CM61" s="778"/>
      <c r="CN61" s="778"/>
      <c r="CO61" s="778"/>
      <c r="CP61" s="778"/>
      <c r="CQ61" s="778"/>
      <c r="CR61" s="778"/>
      <c r="CS61" s="778"/>
      <c r="CT61" s="778"/>
      <c r="CU61" s="778"/>
      <c r="CV61" s="778"/>
      <c r="CW61" s="778"/>
      <c r="CX61" s="856"/>
    </row>
    <row r="62" spans="1:102" s="122" customFormat="1" ht="5.25" customHeight="1">
      <c r="A62" s="322"/>
      <c r="B62" s="278"/>
      <c r="C62" s="975"/>
      <c r="D62" s="975"/>
      <c r="E62" s="975"/>
      <c r="F62" s="975"/>
      <c r="G62" s="975"/>
      <c r="H62" s="975"/>
      <c r="I62" s="975"/>
      <c r="J62" s="975"/>
      <c r="K62" s="975"/>
      <c r="L62" s="975"/>
      <c r="M62" s="975"/>
      <c r="N62" s="975"/>
      <c r="O62" s="975"/>
      <c r="P62" s="975"/>
      <c r="Q62" s="975"/>
      <c r="R62" s="975"/>
      <c r="S62" s="975"/>
      <c r="T62" s="975"/>
      <c r="U62" s="975"/>
      <c r="V62" s="975"/>
      <c r="W62" s="975"/>
      <c r="X62" s="975"/>
      <c r="Y62" s="975"/>
      <c r="Z62" s="975"/>
      <c r="AA62" s="975"/>
      <c r="AB62" s="975"/>
      <c r="AC62" s="975"/>
      <c r="AD62" s="975"/>
      <c r="AE62" s="975"/>
      <c r="AF62" s="975"/>
      <c r="AG62" s="975"/>
      <c r="AH62" s="975"/>
      <c r="AI62" s="975"/>
      <c r="AJ62" s="975"/>
      <c r="AK62" s="975"/>
      <c r="AL62" s="975"/>
      <c r="AM62" s="975"/>
      <c r="AN62" s="975"/>
      <c r="AO62" s="975"/>
      <c r="AP62" s="975"/>
      <c r="AQ62" s="975"/>
      <c r="AR62" s="975"/>
      <c r="AS62" s="975"/>
      <c r="AT62" s="975"/>
      <c r="AU62" s="975"/>
      <c r="AV62" s="975"/>
      <c r="AW62" s="975"/>
      <c r="AX62" s="975"/>
      <c r="AY62" s="975"/>
      <c r="AZ62" s="975"/>
      <c r="BA62" s="975"/>
      <c r="BB62" s="975"/>
      <c r="BC62" s="975"/>
      <c r="BD62" s="975"/>
      <c r="BE62" s="975"/>
      <c r="BF62" s="975"/>
      <c r="BG62" s="975"/>
      <c r="BH62" s="975"/>
      <c r="BI62" s="975"/>
      <c r="BJ62" s="975"/>
      <c r="BK62" s="975"/>
      <c r="BL62" s="975"/>
      <c r="BM62" s="975"/>
      <c r="BN62" s="975"/>
      <c r="BO62" s="975"/>
      <c r="BP62" s="975"/>
      <c r="BQ62" s="975"/>
      <c r="BR62" s="975"/>
      <c r="BS62" s="975"/>
      <c r="BT62" s="975"/>
      <c r="BU62" s="975"/>
      <c r="BV62" s="975"/>
      <c r="BW62" s="975"/>
      <c r="BX62" s="975"/>
      <c r="BY62" s="975"/>
      <c r="BZ62" s="975"/>
      <c r="CA62" s="975"/>
      <c r="CB62" s="975"/>
      <c r="CC62" s="975"/>
      <c r="CD62" s="975"/>
      <c r="CE62" s="975"/>
      <c r="CF62" s="975"/>
      <c r="CG62" s="975"/>
      <c r="CH62" s="975"/>
      <c r="CI62" s="975"/>
      <c r="CJ62" s="975"/>
      <c r="CK62" s="975"/>
      <c r="CL62" s="975"/>
      <c r="CM62" s="975"/>
      <c r="CN62" s="975"/>
      <c r="CO62" s="975"/>
      <c r="CP62" s="975"/>
      <c r="CQ62" s="975"/>
      <c r="CR62" s="975"/>
      <c r="CS62" s="975"/>
      <c r="CT62" s="975"/>
      <c r="CU62" s="975"/>
      <c r="CV62" s="975"/>
      <c r="CW62" s="975"/>
      <c r="CX62" s="854"/>
    </row>
    <row r="63" spans="1:233" ht="11.25" customHeight="1">
      <c r="A63" s="322"/>
      <c r="B63" s="523" t="s">
        <v>605</v>
      </c>
      <c r="C63" s="265" t="s">
        <v>401</v>
      </c>
      <c r="D63" s="125">
        <v>333</v>
      </c>
      <c r="E63" s="604">
        <v>168</v>
      </c>
      <c r="F63" s="323">
        <v>56</v>
      </c>
      <c r="G63" s="604">
        <v>71.2</v>
      </c>
      <c r="H63" s="606" t="s">
        <v>490</v>
      </c>
      <c r="I63" s="600">
        <v>440</v>
      </c>
      <c r="J63" s="600">
        <v>4875</v>
      </c>
      <c r="K63" s="607">
        <v>114</v>
      </c>
      <c r="L63" s="682" t="s">
        <v>388</v>
      </c>
      <c r="M63" s="606" t="s">
        <v>389</v>
      </c>
      <c r="N63" s="600">
        <v>4350</v>
      </c>
      <c r="O63" s="600">
        <v>76</v>
      </c>
      <c r="P63" s="945">
        <f>SUM(R63:R64)</f>
        <v>7</v>
      </c>
      <c r="Q63" s="249" t="s">
        <v>328</v>
      </c>
      <c r="R63" s="389">
        <v>6</v>
      </c>
      <c r="S63" s="211"/>
      <c r="T63" s="212"/>
      <c r="U63" s="251"/>
      <c r="V63" s="251"/>
      <c r="W63" s="251"/>
      <c r="X63" s="167"/>
      <c r="Y63" s="251"/>
      <c r="Z63" s="251"/>
      <c r="AA63" s="251"/>
      <c r="AB63" s="251"/>
      <c r="AC63" s="251"/>
      <c r="AD63" s="251"/>
      <c r="AE63" s="251"/>
      <c r="AF63" s="251"/>
      <c r="AG63" s="251"/>
      <c r="AH63" s="251"/>
      <c r="AI63" s="251"/>
      <c r="AJ63" s="251"/>
      <c r="AK63" s="251"/>
      <c r="AL63" s="181"/>
      <c r="AM63" s="251"/>
      <c r="AN63" s="251"/>
      <c r="AO63" s="251"/>
      <c r="AP63" s="251"/>
      <c r="AQ63" s="252"/>
      <c r="AR63" s="252"/>
      <c r="AS63" s="252"/>
      <c r="AT63" s="251"/>
      <c r="AU63" s="515"/>
      <c r="AV63" s="515"/>
      <c r="AW63" s="515"/>
      <c r="AX63" s="515"/>
      <c r="AY63" s="515"/>
      <c r="AZ63" s="515"/>
      <c r="BA63" s="515"/>
      <c r="BB63" s="884"/>
      <c r="BC63" s="946"/>
      <c r="BD63" s="946"/>
      <c r="BE63" s="274"/>
      <c r="BF63" s="946"/>
      <c r="BG63" s="946"/>
      <c r="BH63" s="946"/>
      <c r="BI63" s="274"/>
      <c r="BJ63" s="274"/>
      <c r="BK63" s="274"/>
      <c r="BL63" s="885"/>
      <c r="BM63" s="274"/>
      <c r="BN63" s="274"/>
      <c r="BO63" s="274"/>
      <c r="BP63" s="886"/>
      <c r="BQ63" s="274"/>
      <c r="BR63" s="274"/>
      <c r="BS63" s="274"/>
      <c r="BT63" s="887"/>
      <c r="BU63" s="274"/>
      <c r="BV63" s="274"/>
      <c r="BW63" s="274"/>
      <c r="BX63" s="274"/>
      <c r="BY63" s="888"/>
      <c r="BZ63" s="888"/>
      <c r="CA63" s="274"/>
      <c r="CB63" s="274"/>
      <c r="CC63" s="274"/>
      <c r="CD63" s="890"/>
      <c r="CE63" s="274"/>
      <c r="CF63" s="274"/>
      <c r="CG63" s="947"/>
      <c r="CH63" s="947"/>
      <c r="CI63" s="891"/>
      <c r="CJ63" s="947"/>
      <c r="CK63" s="947"/>
      <c r="CL63" s="947"/>
      <c r="CM63" s="947"/>
      <c r="CN63" s="947"/>
      <c r="CO63" s="947"/>
      <c r="CP63" s="947"/>
      <c r="CQ63" s="947"/>
      <c r="CR63" s="947"/>
      <c r="CS63" s="947"/>
      <c r="CT63" s="947"/>
      <c r="CU63" s="947"/>
      <c r="CV63" s="947"/>
      <c r="CW63" s="947"/>
      <c r="CX63" s="868" t="s">
        <v>606</v>
      </c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</row>
    <row r="64" spans="1:233" ht="11.25" customHeight="1">
      <c r="A64" s="322"/>
      <c r="B64" s="523"/>
      <c r="C64" s="323"/>
      <c r="D64" s="988"/>
      <c r="E64" s="604"/>
      <c r="F64" s="323"/>
      <c r="G64" s="604"/>
      <c r="H64" s="606"/>
      <c r="I64" s="600"/>
      <c r="J64" s="600"/>
      <c r="K64" s="607"/>
      <c r="L64" s="682"/>
      <c r="M64" s="666"/>
      <c r="N64" s="600"/>
      <c r="O64" s="600"/>
      <c r="P64" s="945"/>
      <c r="Q64" s="249" t="s">
        <v>259</v>
      </c>
      <c r="R64" s="389">
        <v>1</v>
      </c>
      <c r="S64" s="211"/>
      <c r="T64" s="212"/>
      <c r="U64" s="251"/>
      <c r="V64" s="251"/>
      <c r="W64" s="251"/>
      <c r="X64" s="167"/>
      <c r="Y64" s="251"/>
      <c r="Z64" s="251"/>
      <c r="AA64" s="251"/>
      <c r="AB64" s="251"/>
      <c r="AC64" s="220"/>
      <c r="AD64" s="251"/>
      <c r="AE64" s="251"/>
      <c r="AF64" s="251"/>
      <c r="AG64" s="251"/>
      <c r="AH64" s="251"/>
      <c r="AI64" s="251"/>
      <c r="AJ64" s="251"/>
      <c r="AK64" s="251"/>
      <c r="AL64" s="181"/>
      <c r="AM64" s="251"/>
      <c r="AN64" s="251"/>
      <c r="AO64" s="251"/>
      <c r="AP64" s="251"/>
      <c r="AQ64" s="252"/>
      <c r="AR64" s="252"/>
      <c r="AS64" s="252"/>
      <c r="AT64" s="251"/>
      <c r="AU64" s="515"/>
      <c r="AV64" s="515"/>
      <c r="AW64" s="515"/>
      <c r="AX64" s="515"/>
      <c r="AY64" s="515"/>
      <c r="AZ64" s="515"/>
      <c r="BA64" s="515"/>
      <c r="BB64" s="884"/>
      <c r="BC64" s="946"/>
      <c r="BD64" s="946"/>
      <c r="BE64" s="287"/>
      <c r="BF64" s="946"/>
      <c r="BG64" s="946"/>
      <c r="BH64" s="946"/>
      <c r="BI64" s="287"/>
      <c r="BJ64" s="287"/>
      <c r="BK64" s="287"/>
      <c r="BL64" s="989"/>
      <c r="BM64" s="287"/>
      <c r="BN64" s="287"/>
      <c r="BO64" s="287"/>
      <c r="BP64" s="886"/>
      <c r="BQ64" s="287"/>
      <c r="BR64" s="287"/>
      <c r="BS64" s="287"/>
      <c r="BT64" s="887"/>
      <c r="BU64" s="287"/>
      <c r="BV64" s="287"/>
      <c r="BW64" s="287"/>
      <c r="BX64" s="287"/>
      <c r="BY64" s="888"/>
      <c r="BZ64" s="888"/>
      <c r="CA64" s="287"/>
      <c r="CB64" s="287"/>
      <c r="CC64" s="287"/>
      <c r="CD64" s="890"/>
      <c r="CE64" s="287"/>
      <c r="CF64" s="287"/>
      <c r="CG64" s="929"/>
      <c r="CH64" s="929"/>
      <c r="CI64" s="891"/>
      <c r="CJ64" s="929"/>
      <c r="CK64" s="929"/>
      <c r="CL64" s="929"/>
      <c r="CM64" s="929"/>
      <c r="CN64" s="929"/>
      <c r="CO64" s="929"/>
      <c r="CP64" s="929"/>
      <c r="CQ64" s="929"/>
      <c r="CR64" s="929"/>
      <c r="CS64" s="929"/>
      <c r="CT64" s="929"/>
      <c r="CU64" s="929"/>
      <c r="CV64" s="929"/>
      <c r="CW64" s="929"/>
      <c r="CX64" s="868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</row>
    <row r="65" spans="1:255" s="122" customFormat="1" ht="5.25" customHeight="1">
      <c r="A65" s="278"/>
      <c r="B65" s="278"/>
      <c r="C65" s="954"/>
      <c r="D65" s="954"/>
      <c r="E65" s="954"/>
      <c r="F65" s="954"/>
      <c r="G65" s="954"/>
      <c r="H65" s="954"/>
      <c r="I65" s="954"/>
      <c r="J65" s="954"/>
      <c r="K65" s="954"/>
      <c r="L65" s="954"/>
      <c r="M65" s="954"/>
      <c r="N65" s="954"/>
      <c r="O65" s="954"/>
      <c r="P65" s="954"/>
      <c r="Q65" s="954"/>
      <c r="R65" s="954"/>
      <c r="S65" s="954"/>
      <c r="T65" s="954"/>
      <c r="U65" s="954"/>
      <c r="V65" s="954"/>
      <c r="W65" s="954"/>
      <c r="X65" s="954"/>
      <c r="Y65" s="954"/>
      <c r="Z65" s="954"/>
      <c r="AA65" s="954"/>
      <c r="AB65" s="954"/>
      <c r="AC65" s="954"/>
      <c r="AD65" s="954"/>
      <c r="AE65" s="954"/>
      <c r="AF65" s="954"/>
      <c r="AG65" s="954"/>
      <c r="AH65" s="954"/>
      <c r="AI65" s="954"/>
      <c r="AJ65" s="954"/>
      <c r="AK65" s="954"/>
      <c r="AL65" s="954"/>
      <c r="AM65" s="954"/>
      <c r="AN65" s="954"/>
      <c r="AO65" s="954"/>
      <c r="AP65" s="954"/>
      <c r="AQ65" s="954"/>
      <c r="AR65" s="954"/>
      <c r="AS65" s="954"/>
      <c r="AT65" s="954"/>
      <c r="AU65" s="954"/>
      <c r="AV65" s="954"/>
      <c r="AW65" s="954"/>
      <c r="AX65" s="954"/>
      <c r="AY65" s="954"/>
      <c r="AZ65" s="954"/>
      <c r="BA65" s="954"/>
      <c r="BB65" s="954"/>
      <c r="BC65" s="954"/>
      <c r="BD65" s="954"/>
      <c r="BE65" s="954"/>
      <c r="BF65" s="954"/>
      <c r="BG65" s="954"/>
      <c r="BH65" s="954"/>
      <c r="BI65" s="954"/>
      <c r="BJ65" s="954"/>
      <c r="BK65" s="954"/>
      <c r="BL65" s="954"/>
      <c r="BM65" s="954"/>
      <c r="BN65" s="954"/>
      <c r="BO65" s="954"/>
      <c r="BP65" s="954"/>
      <c r="BQ65" s="954"/>
      <c r="BR65" s="954"/>
      <c r="BS65" s="954"/>
      <c r="BT65" s="954"/>
      <c r="BU65" s="954"/>
      <c r="BV65" s="954"/>
      <c r="BW65" s="954"/>
      <c r="BX65" s="954"/>
      <c r="BY65" s="954"/>
      <c r="BZ65" s="954"/>
      <c r="CA65" s="954"/>
      <c r="CB65" s="954"/>
      <c r="CC65" s="954"/>
      <c r="CD65" s="954"/>
      <c r="CE65" s="954"/>
      <c r="CF65" s="954"/>
      <c r="CG65" s="954"/>
      <c r="CH65" s="954"/>
      <c r="CI65" s="954"/>
      <c r="CJ65" s="954"/>
      <c r="CK65" s="954"/>
      <c r="CL65" s="954"/>
      <c r="CM65" s="954"/>
      <c r="CN65" s="954"/>
      <c r="CO65" s="954"/>
      <c r="CP65" s="954"/>
      <c r="CQ65" s="954"/>
      <c r="CR65" s="954"/>
      <c r="CS65" s="954"/>
      <c r="CT65" s="954"/>
      <c r="CU65" s="954"/>
      <c r="CV65" s="954"/>
      <c r="CW65" s="954"/>
      <c r="CX65" s="854"/>
      <c r="IB65" s="342"/>
      <c r="IC65" s="342"/>
      <c r="ID65" s="342"/>
      <c r="IE65" s="342"/>
      <c r="IF65" s="342"/>
      <c r="IG65" s="342"/>
      <c r="IH65" s="342"/>
      <c r="II65" s="342"/>
      <c r="IJ65" s="342"/>
      <c r="IK65" s="342"/>
      <c r="IL65" s="342"/>
      <c r="IM65" s="342"/>
      <c r="IN65" s="342"/>
      <c r="IO65" s="342"/>
      <c r="IP65" s="342"/>
      <c r="IQ65" s="342"/>
      <c r="IR65" s="342"/>
      <c r="IS65" s="342"/>
      <c r="IT65" s="342"/>
      <c r="IU65" s="342"/>
    </row>
    <row r="66" spans="1:102" ht="11.25" customHeight="1">
      <c r="A66" s="343" t="s">
        <v>283</v>
      </c>
      <c r="B66" s="349" t="s">
        <v>607</v>
      </c>
      <c r="C66" s="965">
        <v>484328</v>
      </c>
      <c r="D66" s="937">
        <v>100</v>
      </c>
      <c r="E66" s="972">
        <v>195.39</v>
      </c>
      <c r="F66" s="937">
        <v>61</v>
      </c>
      <c r="G66" s="972">
        <v>58.8</v>
      </c>
      <c r="H66" s="627" t="s">
        <v>543</v>
      </c>
      <c r="I66" s="940">
        <v>250</v>
      </c>
      <c r="J66" s="940">
        <v>3605</v>
      </c>
      <c r="K66" s="978">
        <v>126</v>
      </c>
      <c r="L66" s="979" t="s">
        <v>454</v>
      </c>
      <c r="M66" s="627" t="s">
        <v>389</v>
      </c>
      <c r="N66" s="940">
        <v>2250</v>
      </c>
      <c r="O66" s="940">
        <v>56.24</v>
      </c>
      <c r="P66" s="850">
        <v>6</v>
      </c>
      <c r="Q66" s="249" t="s">
        <v>328</v>
      </c>
      <c r="R66" s="850">
        <v>6</v>
      </c>
      <c r="S66" s="211"/>
      <c r="T66" s="212"/>
      <c r="U66" s="251"/>
      <c r="V66" s="251"/>
      <c r="W66" s="251"/>
      <c r="X66" s="251"/>
      <c r="Y66" s="251"/>
      <c r="Z66" s="251"/>
      <c r="AA66" s="251"/>
      <c r="AB66" s="251"/>
      <c r="AC66" s="220"/>
      <c r="AD66" s="251"/>
      <c r="AE66" s="251"/>
      <c r="AF66" s="251"/>
      <c r="AG66" s="251"/>
      <c r="AH66" s="225"/>
      <c r="AI66" s="251"/>
      <c r="AJ66" s="251"/>
      <c r="AK66" s="251"/>
      <c r="AL66" s="251"/>
      <c r="AM66" s="251"/>
      <c r="AN66" s="251"/>
      <c r="AO66" s="251"/>
      <c r="AP66" s="251"/>
      <c r="AQ66" s="251"/>
      <c r="AR66" s="251"/>
      <c r="AS66" s="251"/>
      <c r="AT66" s="251"/>
      <c r="AU66" s="515"/>
      <c r="AV66" s="515"/>
      <c r="AW66" s="515"/>
      <c r="AX66" s="515"/>
      <c r="AY66" s="515"/>
      <c r="AZ66" s="515"/>
      <c r="BA66" s="515"/>
      <c r="BB66" s="884"/>
      <c r="BC66" s="736"/>
      <c r="BD66" s="228"/>
      <c r="BE66" s="251"/>
      <c r="BF66" s="228"/>
      <c r="BG66" s="228"/>
      <c r="BH66" s="228"/>
      <c r="BI66" s="251"/>
      <c r="BJ66" s="251"/>
      <c r="BK66" s="251"/>
      <c r="BL66" s="290"/>
      <c r="BM66" s="251"/>
      <c r="BN66" s="251"/>
      <c r="BO66" s="251"/>
      <c r="BP66" s="291"/>
      <c r="BQ66" s="251"/>
      <c r="BR66" s="251"/>
      <c r="BS66" s="251"/>
      <c r="BT66" s="259"/>
      <c r="BU66" s="251"/>
      <c r="BV66" s="251"/>
      <c r="BW66" s="251"/>
      <c r="BX66" s="251"/>
      <c r="BY66" s="260"/>
      <c r="BZ66" s="260"/>
      <c r="CA66" s="251"/>
      <c r="CB66" s="251"/>
      <c r="CC66" s="251"/>
      <c r="CD66" s="262"/>
      <c r="CE66" s="251"/>
      <c r="CF66" s="251"/>
      <c r="CG66" s="778"/>
      <c r="CH66" s="778"/>
      <c r="CI66" s="779"/>
      <c r="CJ66" s="778"/>
      <c r="CK66" s="778"/>
      <c r="CL66" s="778"/>
      <c r="CM66" s="778"/>
      <c r="CN66" s="778"/>
      <c r="CO66" s="778"/>
      <c r="CP66" s="778"/>
      <c r="CQ66" s="778"/>
      <c r="CR66" s="778"/>
      <c r="CS66" s="778"/>
      <c r="CT66" s="778"/>
      <c r="CU66" s="778"/>
      <c r="CV66" s="778"/>
      <c r="CW66" s="778"/>
      <c r="CX66" s="856"/>
    </row>
    <row r="67" spans="1:102" ht="11.25" customHeight="1">
      <c r="A67" s="343"/>
      <c r="B67" s="349" t="s">
        <v>608</v>
      </c>
      <c r="C67" s="965" t="s">
        <v>401</v>
      </c>
      <c r="D67" s="937">
        <v>100</v>
      </c>
      <c r="E67" s="972">
        <v>225.59</v>
      </c>
      <c r="F67" s="937">
        <v>70</v>
      </c>
      <c r="G67" s="972">
        <v>63.3</v>
      </c>
      <c r="H67" s="627" t="s">
        <v>558</v>
      </c>
      <c r="I67" s="940">
        <v>275</v>
      </c>
      <c r="J67" s="940">
        <v>3325</v>
      </c>
      <c r="K67" s="978">
        <v>99</v>
      </c>
      <c r="L67" s="979" t="s">
        <v>454</v>
      </c>
      <c r="M67" s="627" t="s">
        <v>389</v>
      </c>
      <c r="N67" s="940">
        <v>2250</v>
      </c>
      <c r="O67" s="940">
        <v>56.24</v>
      </c>
      <c r="P67" s="850">
        <v>6</v>
      </c>
      <c r="Q67" s="249" t="s">
        <v>328</v>
      </c>
      <c r="R67" s="850">
        <v>6</v>
      </c>
      <c r="S67" s="211"/>
      <c r="T67" s="212"/>
      <c r="U67" s="251"/>
      <c r="V67" s="251"/>
      <c r="W67" s="251"/>
      <c r="X67" s="251"/>
      <c r="Y67" s="251"/>
      <c r="Z67" s="251"/>
      <c r="AA67" s="251"/>
      <c r="AB67" s="251"/>
      <c r="AC67" s="220"/>
      <c r="AD67" s="251"/>
      <c r="AE67" s="251"/>
      <c r="AF67" s="251"/>
      <c r="AG67" s="251"/>
      <c r="AH67" s="251"/>
      <c r="AI67" s="251"/>
      <c r="AJ67" s="251"/>
      <c r="AK67" s="251"/>
      <c r="AL67" s="251"/>
      <c r="AM67" s="251"/>
      <c r="AN67" s="251"/>
      <c r="AO67" s="251"/>
      <c r="AP67" s="251"/>
      <c r="AQ67" s="251"/>
      <c r="AR67" s="251"/>
      <c r="AS67" s="251"/>
      <c r="AT67" s="251"/>
      <c r="AU67" s="515"/>
      <c r="AV67" s="515"/>
      <c r="AW67" s="515"/>
      <c r="AX67" s="515"/>
      <c r="AY67" s="515"/>
      <c r="AZ67" s="515"/>
      <c r="BA67" s="515"/>
      <c r="BB67" s="884"/>
      <c r="BC67" s="736"/>
      <c r="BD67" s="228"/>
      <c r="BE67" s="251"/>
      <c r="BF67" s="228"/>
      <c r="BG67" s="228"/>
      <c r="BH67" s="228"/>
      <c r="BI67" s="251"/>
      <c r="BJ67" s="251"/>
      <c r="BK67" s="251"/>
      <c r="BL67" s="290"/>
      <c r="BM67" s="251"/>
      <c r="BN67" s="251"/>
      <c r="BO67" s="251"/>
      <c r="BP67" s="291"/>
      <c r="BQ67" s="251"/>
      <c r="BR67" s="251"/>
      <c r="BS67" s="251"/>
      <c r="BT67" s="259"/>
      <c r="BU67" s="251"/>
      <c r="BV67" s="251"/>
      <c r="BW67" s="251"/>
      <c r="BX67" s="251"/>
      <c r="BY67" s="260"/>
      <c r="BZ67" s="260"/>
      <c r="CA67" s="251"/>
      <c r="CB67" s="251"/>
      <c r="CC67" s="251"/>
      <c r="CD67" s="262"/>
      <c r="CE67" s="251"/>
      <c r="CF67" s="251"/>
      <c r="CG67" s="778"/>
      <c r="CH67" s="778"/>
      <c r="CI67" s="779"/>
      <c r="CJ67" s="778"/>
      <c r="CK67" s="778"/>
      <c r="CL67" s="778"/>
      <c r="CM67" s="778"/>
      <c r="CN67" s="778"/>
      <c r="CO67" s="778"/>
      <c r="CP67" s="778"/>
      <c r="CQ67" s="778"/>
      <c r="CR67" s="778"/>
      <c r="CS67" s="778"/>
      <c r="CT67" s="778"/>
      <c r="CU67" s="778"/>
      <c r="CV67" s="778"/>
      <c r="CW67" s="778"/>
      <c r="CX67" s="856"/>
    </row>
    <row r="68" spans="1:102" ht="11.25" customHeight="1">
      <c r="A68" s="343"/>
      <c r="B68" s="349" t="s">
        <v>609</v>
      </c>
      <c r="C68" s="965" t="s">
        <v>401</v>
      </c>
      <c r="D68" s="937">
        <v>100</v>
      </c>
      <c r="E68" s="972">
        <v>145.65</v>
      </c>
      <c r="F68" s="937">
        <v>45</v>
      </c>
      <c r="G68" s="972">
        <v>44.4</v>
      </c>
      <c r="H68" s="627" t="s">
        <v>540</v>
      </c>
      <c r="I68" s="940">
        <v>275</v>
      </c>
      <c r="J68" s="940">
        <v>3500</v>
      </c>
      <c r="K68" s="978">
        <v>99</v>
      </c>
      <c r="L68" s="979" t="s">
        <v>454</v>
      </c>
      <c r="M68" s="627" t="s">
        <v>389</v>
      </c>
      <c r="N68" s="940">
        <v>2250</v>
      </c>
      <c r="O68" s="940">
        <v>56.24</v>
      </c>
      <c r="P68" s="850">
        <v>6</v>
      </c>
      <c r="Q68" s="249" t="s">
        <v>328</v>
      </c>
      <c r="R68" s="850">
        <v>6</v>
      </c>
      <c r="S68" s="211"/>
      <c r="T68" s="212"/>
      <c r="U68" s="251"/>
      <c r="V68" s="251"/>
      <c r="W68" s="251"/>
      <c r="X68" s="251"/>
      <c r="Y68" s="251"/>
      <c r="Z68" s="251"/>
      <c r="AA68" s="251"/>
      <c r="AB68" s="251"/>
      <c r="AC68" s="220"/>
      <c r="AD68" s="251"/>
      <c r="AE68" s="251"/>
      <c r="AF68" s="251"/>
      <c r="AG68" s="251"/>
      <c r="AH68" s="251"/>
      <c r="AI68" s="251"/>
      <c r="AJ68" s="251"/>
      <c r="AK68" s="251"/>
      <c r="AL68" s="251"/>
      <c r="AM68" s="251"/>
      <c r="AN68" s="251"/>
      <c r="AO68" s="251"/>
      <c r="AP68" s="251"/>
      <c r="AQ68" s="251"/>
      <c r="AR68" s="251"/>
      <c r="AS68" s="251"/>
      <c r="AT68" s="251"/>
      <c r="AU68" s="515"/>
      <c r="AV68" s="515"/>
      <c r="AW68" s="515"/>
      <c r="AX68" s="515"/>
      <c r="AY68" s="515"/>
      <c r="AZ68" s="515"/>
      <c r="BA68" s="515"/>
      <c r="BB68" s="884"/>
      <c r="BC68" s="736"/>
      <c r="BD68" s="228"/>
      <c r="BE68" s="251"/>
      <c r="BF68" s="228"/>
      <c r="BG68" s="228"/>
      <c r="BH68" s="228"/>
      <c r="BI68" s="251"/>
      <c r="BJ68" s="251"/>
      <c r="BK68" s="251"/>
      <c r="BL68" s="290"/>
      <c r="BM68" s="251"/>
      <c r="BN68" s="251"/>
      <c r="BO68" s="251"/>
      <c r="BP68" s="291"/>
      <c r="BQ68" s="251"/>
      <c r="BR68" s="251"/>
      <c r="BS68" s="251"/>
      <c r="BT68" s="259"/>
      <c r="BU68" s="251"/>
      <c r="BV68" s="251"/>
      <c r="BW68" s="251"/>
      <c r="BX68" s="251"/>
      <c r="BY68" s="260"/>
      <c r="BZ68" s="260"/>
      <c r="CA68" s="251"/>
      <c r="CB68" s="251"/>
      <c r="CC68" s="251"/>
      <c r="CD68" s="262"/>
      <c r="CE68" s="251"/>
      <c r="CF68" s="251"/>
      <c r="CG68" s="778"/>
      <c r="CH68" s="778"/>
      <c r="CI68" s="779"/>
      <c r="CJ68" s="778"/>
      <c r="CK68" s="778"/>
      <c r="CL68" s="778"/>
      <c r="CM68" s="778"/>
      <c r="CN68" s="778"/>
      <c r="CO68" s="778"/>
      <c r="CP68" s="778"/>
      <c r="CQ68" s="778"/>
      <c r="CR68" s="778"/>
      <c r="CS68" s="778"/>
      <c r="CT68" s="778"/>
      <c r="CU68" s="778"/>
      <c r="CV68" s="778"/>
      <c r="CW68" s="778"/>
      <c r="CX68" s="856"/>
    </row>
    <row r="69" spans="1:255" s="122" customFormat="1" ht="5.25" customHeight="1">
      <c r="A69" s="343"/>
      <c r="B69" s="776"/>
      <c r="C69" s="776"/>
      <c r="D69" s="776"/>
      <c r="E69" s="776"/>
      <c r="F69" s="776"/>
      <c r="G69" s="776"/>
      <c r="H69" s="776"/>
      <c r="I69" s="776"/>
      <c r="J69" s="776"/>
      <c r="K69" s="776"/>
      <c r="L69" s="776"/>
      <c r="M69" s="776"/>
      <c r="N69" s="776"/>
      <c r="O69" s="776"/>
      <c r="P69" s="776"/>
      <c r="Q69" s="776"/>
      <c r="R69" s="776"/>
      <c r="S69" s="776"/>
      <c r="T69" s="776"/>
      <c r="U69" s="776"/>
      <c r="V69" s="776"/>
      <c r="W69" s="776"/>
      <c r="X69" s="776"/>
      <c r="Y69" s="776"/>
      <c r="Z69" s="776"/>
      <c r="AA69" s="776"/>
      <c r="AB69" s="776"/>
      <c r="AC69" s="776"/>
      <c r="AD69" s="776"/>
      <c r="AE69" s="776"/>
      <c r="AF69" s="776"/>
      <c r="AG69" s="776"/>
      <c r="AH69" s="776"/>
      <c r="AI69" s="776"/>
      <c r="AJ69" s="776"/>
      <c r="AK69" s="776"/>
      <c r="AL69" s="776"/>
      <c r="AM69" s="776"/>
      <c r="AN69" s="776"/>
      <c r="AO69" s="776"/>
      <c r="AP69" s="776"/>
      <c r="AQ69" s="776"/>
      <c r="AR69" s="776"/>
      <c r="AS69" s="776"/>
      <c r="AT69" s="776"/>
      <c r="AU69" s="776"/>
      <c r="AV69" s="776"/>
      <c r="AW69" s="776"/>
      <c r="AX69" s="776"/>
      <c r="AY69" s="776"/>
      <c r="AZ69" s="776"/>
      <c r="BA69" s="776"/>
      <c r="BB69" s="776"/>
      <c r="BC69" s="776"/>
      <c r="BD69" s="776"/>
      <c r="BE69" s="776"/>
      <c r="BF69" s="776"/>
      <c r="BG69" s="776"/>
      <c r="BH69" s="776"/>
      <c r="BI69" s="776"/>
      <c r="BJ69" s="776"/>
      <c r="BK69" s="776"/>
      <c r="BL69" s="776"/>
      <c r="BM69" s="776"/>
      <c r="BN69" s="776"/>
      <c r="BO69" s="776"/>
      <c r="BP69" s="776"/>
      <c r="BQ69" s="776"/>
      <c r="BR69" s="776"/>
      <c r="BS69" s="776"/>
      <c r="BT69" s="776"/>
      <c r="BU69" s="776"/>
      <c r="BV69" s="776"/>
      <c r="BW69" s="776"/>
      <c r="BX69" s="776"/>
      <c r="BY69" s="776"/>
      <c r="BZ69" s="776"/>
      <c r="CA69" s="776"/>
      <c r="CB69" s="776"/>
      <c r="CC69" s="776"/>
      <c r="CD69" s="776"/>
      <c r="CE69" s="776"/>
      <c r="CF69" s="776"/>
      <c r="CG69" s="776"/>
      <c r="CH69" s="776"/>
      <c r="CI69" s="776"/>
      <c r="CJ69" s="776"/>
      <c r="CK69" s="776"/>
      <c r="CL69" s="776"/>
      <c r="CM69" s="776"/>
      <c r="CN69" s="776"/>
      <c r="CO69" s="776"/>
      <c r="CP69" s="776"/>
      <c r="CQ69" s="776"/>
      <c r="CR69" s="776"/>
      <c r="CS69" s="776"/>
      <c r="CT69" s="776"/>
      <c r="CU69" s="776"/>
      <c r="CV69" s="776"/>
      <c r="CW69" s="776"/>
      <c r="CX69" s="854"/>
      <c r="IB69" s="342"/>
      <c r="IC69" s="342"/>
      <c r="ID69" s="342"/>
      <c r="IE69" s="342"/>
      <c r="IF69" s="342"/>
      <c r="IG69" s="342"/>
      <c r="IH69" s="342"/>
      <c r="II69" s="342"/>
      <c r="IJ69" s="342"/>
      <c r="IK69" s="342"/>
      <c r="IL69" s="342"/>
      <c r="IM69" s="342"/>
      <c r="IN69" s="342"/>
      <c r="IO69" s="342"/>
      <c r="IP69" s="342"/>
      <c r="IQ69" s="342"/>
      <c r="IR69" s="342"/>
      <c r="IS69" s="342"/>
      <c r="IT69" s="342"/>
      <c r="IU69" s="342"/>
    </row>
    <row r="70" spans="1:102" ht="11.25" customHeight="1">
      <c r="A70" s="343"/>
      <c r="B70" s="829" t="s">
        <v>610</v>
      </c>
      <c r="C70" s="265" t="s">
        <v>611</v>
      </c>
      <c r="D70" s="937">
        <v>333</v>
      </c>
      <c r="E70" s="938">
        <v>225</v>
      </c>
      <c r="F70" s="937">
        <v>87</v>
      </c>
      <c r="G70" s="972">
        <v>44.5</v>
      </c>
      <c r="H70" s="606" t="s">
        <v>490</v>
      </c>
      <c r="I70" s="940">
        <v>525</v>
      </c>
      <c r="J70" s="940">
        <v>4550</v>
      </c>
      <c r="K70" s="978">
        <v>126</v>
      </c>
      <c r="L70" s="979" t="s">
        <v>454</v>
      </c>
      <c r="M70" s="627" t="s">
        <v>389</v>
      </c>
      <c r="N70" s="940">
        <v>4750</v>
      </c>
      <c r="O70" s="940">
        <v>82</v>
      </c>
      <c r="P70" s="850">
        <v>6</v>
      </c>
      <c r="Q70" s="249" t="s">
        <v>328</v>
      </c>
      <c r="R70" s="850">
        <v>6</v>
      </c>
      <c r="S70" s="211"/>
      <c r="T70" s="212"/>
      <c r="U70" s="251"/>
      <c r="V70" s="251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25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515"/>
      <c r="AV70" s="515"/>
      <c r="AW70" s="515"/>
      <c r="AX70" s="515"/>
      <c r="AY70" s="515"/>
      <c r="AZ70" s="515"/>
      <c r="BA70" s="515"/>
      <c r="BB70" s="613"/>
      <c r="BC70" s="736"/>
      <c r="BD70" s="228"/>
      <c r="BE70" s="251"/>
      <c r="BF70" s="228"/>
      <c r="BG70" s="228"/>
      <c r="BH70" s="228"/>
      <c r="BI70" s="251"/>
      <c r="BJ70" s="251"/>
      <c r="BK70" s="251"/>
      <c r="BL70" s="290"/>
      <c r="BM70" s="251"/>
      <c r="BN70" s="251"/>
      <c r="BO70" s="251"/>
      <c r="BP70" s="291"/>
      <c r="BQ70" s="251"/>
      <c r="BR70" s="251"/>
      <c r="BS70" s="251"/>
      <c r="BT70" s="259"/>
      <c r="BU70" s="251"/>
      <c r="BV70" s="251"/>
      <c r="BW70" s="251"/>
      <c r="BX70" s="251"/>
      <c r="BY70" s="260"/>
      <c r="BZ70" s="260"/>
      <c r="CA70" s="251"/>
      <c r="CB70" s="251"/>
      <c r="CC70" s="251"/>
      <c r="CD70" s="262"/>
      <c r="CE70" s="251"/>
      <c r="CF70" s="251"/>
      <c r="CG70" s="778"/>
      <c r="CH70" s="778"/>
      <c r="CI70" s="779"/>
      <c r="CJ70" s="778"/>
      <c r="CK70" s="778"/>
      <c r="CL70" s="778"/>
      <c r="CM70" s="778"/>
      <c r="CN70" s="778"/>
      <c r="CO70" s="778"/>
      <c r="CP70" s="615"/>
      <c r="CQ70" s="778"/>
      <c r="CR70" s="778"/>
      <c r="CS70" s="778"/>
      <c r="CT70" s="778"/>
      <c r="CU70" s="778"/>
      <c r="CV70" s="778"/>
      <c r="CW70" s="778"/>
      <c r="CX70" s="856"/>
    </row>
    <row r="71" spans="1:233" ht="5.25" customHeight="1">
      <c r="A71" s="278"/>
      <c r="B71" s="278"/>
      <c r="C71" s="954"/>
      <c r="D71" s="954"/>
      <c r="E71" s="954"/>
      <c r="F71" s="954"/>
      <c r="G71" s="954"/>
      <c r="H71" s="954"/>
      <c r="I71" s="954"/>
      <c r="J71" s="954"/>
      <c r="K71" s="954"/>
      <c r="L71" s="954"/>
      <c r="M71" s="954"/>
      <c r="N71" s="954"/>
      <c r="O71" s="954"/>
      <c r="P71" s="954"/>
      <c r="Q71" s="954"/>
      <c r="R71" s="954"/>
      <c r="S71" s="954"/>
      <c r="T71" s="954"/>
      <c r="U71" s="954"/>
      <c r="V71" s="954"/>
      <c r="W71" s="954"/>
      <c r="X71" s="954"/>
      <c r="Y71" s="954"/>
      <c r="Z71" s="954"/>
      <c r="AA71" s="954"/>
      <c r="AB71" s="954"/>
      <c r="AC71" s="954"/>
      <c r="AD71" s="954"/>
      <c r="AE71" s="954"/>
      <c r="AF71" s="954"/>
      <c r="AG71" s="954"/>
      <c r="AH71" s="954"/>
      <c r="AI71" s="954"/>
      <c r="AJ71" s="954"/>
      <c r="AK71" s="954"/>
      <c r="AL71" s="954"/>
      <c r="AM71" s="954"/>
      <c r="AN71" s="954"/>
      <c r="AO71" s="954"/>
      <c r="AP71" s="954"/>
      <c r="AQ71" s="954"/>
      <c r="AR71" s="954"/>
      <c r="AS71" s="954"/>
      <c r="AT71" s="954"/>
      <c r="AU71" s="954"/>
      <c r="AV71" s="954"/>
      <c r="AW71" s="954"/>
      <c r="AX71" s="954"/>
      <c r="AY71" s="954"/>
      <c r="AZ71" s="954"/>
      <c r="BA71" s="954"/>
      <c r="BB71" s="954"/>
      <c r="BC71" s="954"/>
      <c r="BD71" s="954"/>
      <c r="BE71" s="954"/>
      <c r="BF71" s="954"/>
      <c r="BG71" s="954"/>
      <c r="BH71" s="954"/>
      <c r="BI71" s="954"/>
      <c r="BJ71" s="954"/>
      <c r="BK71" s="954"/>
      <c r="BL71" s="954"/>
      <c r="BM71" s="954"/>
      <c r="BN71" s="954"/>
      <c r="BO71" s="954"/>
      <c r="BP71" s="954"/>
      <c r="BQ71" s="954"/>
      <c r="BR71" s="954"/>
      <c r="BS71" s="954"/>
      <c r="BT71" s="954"/>
      <c r="BU71" s="954"/>
      <c r="BV71" s="954"/>
      <c r="BW71" s="954"/>
      <c r="BX71" s="954"/>
      <c r="BY71" s="954"/>
      <c r="BZ71" s="954"/>
      <c r="CA71" s="954"/>
      <c r="CB71" s="954"/>
      <c r="CC71" s="954"/>
      <c r="CD71" s="954"/>
      <c r="CE71" s="954"/>
      <c r="CF71" s="954"/>
      <c r="CG71" s="954"/>
      <c r="CH71" s="954"/>
      <c r="CI71" s="954"/>
      <c r="CJ71" s="954"/>
      <c r="CK71" s="954"/>
      <c r="CL71" s="954"/>
      <c r="CM71" s="954"/>
      <c r="CN71" s="954"/>
      <c r="CO71" s="954"/>
      <c r="CP71" s="954"/>
      <c r="CQ71" s="954"/>
      <c r="CR71" s="954"/>
      <c r="CS71" s="954"/>
      <c r="CT71" s="954"/>
      <c r="CU71" s="954"/>
      <c r="CV71" s="954"/>
      <c r="CW71" s="954"/>
      <c r="CX71" s="854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</row>
    <row r="72" spans="1:233" ht="11.25" customHeight="1">
      <c r="A72" s="364" t="s">
        <v>286</v>
      </c>
      <c r="B72" s="523" t="s">
        <v>612</v>
      </c>
      <c r="C72" s="380">
        <v>382400</v>
      </c>
      <c r="D72" s="937">
        <v>100</v>
      </c>
      <c r="E72" s="383">
        <v>262.5</v>
      </c>
      <c r="F72" s="380">
        <v>63</v>
      </c>
      <c r="G72" s="383">
        <v>50</v>
      </c>
      <c r="H72" s="990" t="s">
        <v>595</v>
      </c>
      <c r="I72" s="386">
        <v>450</v>
      </c>
      <c r="J72" s="386">
        <v>2800</v>
      </c>
      <c r="K72" s="601">
        <v>85</v>
      </c>
      <c r="L72" s="991" t="s">
        <v>454</v>
      </c>
      <c r="M72" s="384" t="s">
        <v>389</v>
      </c>
      <c r="N72" s="386">
        <v>2750</v>
      </c>
      <c r="O72" s="386">
        <v>68</v>
      </c>
      <c r="P72" s="992">
        <f>SUM(R72:R72)</f>
        <v>7</v>
      </c>
      <c r="Q72" s="249" t="s">
        <v>328</v>
      </c>
      <c r="R72" s="348">
        <v>7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30"/>
      <c r="AQ72" s="252"/>
      <c r="AR72" s="252"/>
      <c r="AS72" s="252"/>
      <c r="AT72" s="251"/>
      <c r="AU72" s="515"/>
      <c r="AV72" s="515"/>
      <c r="AW72" s="515"/>
      <c r="AX72" s="515"/>
      <c r="AY72" s="515"/>
      <c r="AZ72" s="515"/>
      <c r="BA72" s="515"/>
      <c r="BB72" s="613"/>
      <c r="BC72" s="615"/>
      <c r="BD72" s="251"/>
      <c r="BE72" s="251"/>
      <c r="BF72" s="251"/>
      <c r="BG72" s="251"/>
      <c r="BH72" s="251"/>
      <c r="BI72" s="251"/>
      <c r="BJ72" s="251"/>
      <c r="BK72" s="251"/>
      <c r="BL72" s="251"/>
      <c r="BM72" s="251"/>
      <c r="BN72" s="251"/>
      <c r="BO72" s="251"/>
      <c r="BP72" s="251"/>
      <c r="BQ72" s="251"/>
      <c r="BR72" s="251"/>
      <c r="BS72" s="251"/>
      <c r="BT72" s="251"/>
      <c r="BU72" s="251"/>
      <c r="BV72" s="310"/>
      <c r="BW72" s="251"/>
      <c r="BX72" s="251"/>
      <c r="BY72" s="251"/>
      <c r="BZ72" s="251"/>
      <c r="CA72" s="251"/>
      <c r="CB72" s="251"/>
      <c r="CC72" s="251"/>
      <c r="CD72" s="251"/>
      <c r="CE72" s="251"/>
      <c r="CF72" s="251"/>
      <c r="CG72" s="313"/>
      <c r="CH72" s="313"/>
      <c r="CI72" s="313"/>
      <c r="CJ72" s="313"/>
      <c r="CK72" s="313"/>
      <c r="CL72" s="313"/>
      <c r="CM72" s="313"/>
      <c r="CN72" s="313"/>
      <c r="CO72" s="313"/>
      <c r="CP72" s="615"/>
      <c r="CQ72" s="313"/>
      <c r="CR72" s="313"/>
      <c r="CS72" s="313"/>
      <c r="CT72" s="313"/>
      <c r="CU72" s="313"/>
      <c r="CV72" s="313"/>
      <c r="CW72" s="313"/>
      <c r="CX72" s="856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</row>
    <row r="73" spans="1:255" s="122" customFormat="1" ht="5.25" customHeight="1">
      <c r="A73" s="278"/>
      <c r="B73" s="278"/>
      <c r="C73" s="954"/>
      <c r="D73" s="954"/>
      <c r="E73" s="954"/>
      <c r="F73" s="954"/>
      <c r="G73" s="954"/>
      <c r="H73" s="954"/>
      <c r="I73" s="954"/>
      <c r="J73" s="954"/>
      <c r="K73" s="954"/>
      <c r="L73" s="954"/>
      <c r="M73" s="954"/>
      <c r="N73" s="954"/>
      <c r="O73" s="954"/>
      <c r="P73" s="954"/>
      <c r="Q73" s="954"/>
      <c r="R73" s="954"/>
      <c r="S73" s="954"/>
      <c r="T73" s="954"/>
      <c r="U73" s="954"/>
      <c r="V73" s="954"/>
      <c r="W73" s="954"/>
      <c r="X73" s="954"/>
      <c r="Y73" s="954"/>
      <c r="Z73" s="954"/>
      <c r="AA73" s="954"/>
      <c r="AB73" s="954"/>
      <c r="AC73" s="954"/>
      <c r="AD73" s="954"/>
      <c r="AE73" s="954"/>
      <c r="AF73" s="954"/>
      <c r="AG73" s="954"/>
      <c r="AH73" s="954"/>
      <c r="AI73" s="954"/>
      <c r="AJ73" s="954"/>
      <c r="AK73" s="954"/>
      <c r="AL73" s="954"/>
      <c r="AM73" s="954"/>
      <c r="AN73" s="954"/>
      <c r="AO73" s="954"/>
      <c r="AP73" s="954"/>
      <c r="AQ73" s="954"/>
      <c r="AR73" s="954"/>
      <c r="AS73" s="954"/>
      <c r="AT73" s="954"/>
      <c r="AU73" s="954"/>
      <c r="AV73" s="954"/>
      <c r="AW73" s="954"/>
      <c r="AX73" s="954"/>
      <c r="AY73" s="954"/>
      <c r="AZ73" s="954"/>
      <c r="BA73" s="954"/>
      <c r="BB73" s="954"/>
      <c r="BC73" s="954"/>
      <c r="BD73" s="954"/>
      <c r="BE73" s="954"/>
      <c r="BF73" s="954"/>
      <c r="BG73" s="954"/>
      <c r="BH73" s="954"/>
      <c r="BI73" s="954"/>
      <c r="BJ73" s="954"/>
      <c r="BK73" s="954"/>
      <c r="BL73" s="954"/>
      <c r="BM73" s="954"/>
      <c r="BN73" s="954"/>
      <c r="BO73" s="954"/>
      <c r="BP73" s="954"/>
      <c r="BQ73" s="954"/>
      <c r="BR73" s="954"/>
      <c r="BS73" s="954"/>
      <c r="BT73" s="954"/>
      <c r="BU73" s="954"/>
      <c r="BV73" s="954"/>
      <c r="BW73" s="954"/>
      <c r="BX73" s="954"/>
      <c r="BY73" s="954"/>
      <c r="BZ73" s="954"/>
      <c r="CA73" s="954"/>
      <c r="CB73" s="954"/>
      <c r="CC73" s="954"/>
      <c r="CD73" s="954"/>
      <c r="CE73" s="954"/>
      <c r="CF73" s="954"/>
      <c r="CG73" s="954"/>
      <c r="CH73" s="954"/>
      <c r="CI73" s="954"/>
      <c r="CJ73" s="954"/>
      <c r="CK73" s="954"/>
      <c r="CL73" s="954"/>
      <c r="CM73" s="954"/>
      <c r="CN73" s="954"/>
      <c r="CO73" s="954"/>
      <c r="CP73" s="954"/>
      <c r="CQ73" s="954"/>
      <c r="CR73" s="954"/>
      <c r="CS73" s="954"/>
      <c r="CT73" s="954"/>
      <c r="CU73" s="954"/>
      <c r="CV73" s="954"/>
      <c r="CW73" s="954"/>
      <c r="CX73" s="854"/>
      <c r="IB73" s="342"/>
      <c r="IC73" s="342"/>
      <c r="ID73" s="342"/>
      <c r="IE73" s="342"/>
      <c r="IF73" s="342"/>
      <c r="IG73" s="342"/>
      <c r="IH73" s="342"/>
      <c r="II73" s="342"/>
      <c r="IJ73" s="342"/>
      <c r="IK73" s="342"/>
      <c r="IL73" s="342"/>
      <c r="IM73" s="342"/>
      <c r="IN73" s="342"/>
      <c r="IO73" s="342"/>
      <c r="IP73" s="342"/>
      <c r="IQ73" s="342"/>
      <c r="IR73" s="342"/>
      <c r="IS73" s="342"/>
      <c r="IT73" s="342"/>
      <c r="IU73" s="342"/>
    </row>
    <row r="74" spans="1:102" ht="11.25" customHeight="1">
      <c r="A74" s="993" t="s">
        <v>324</v>
      </c>
      <c r="B74" s="523" t="s">
        <v>613</v>
      </c>
      <c r="C74" s="380">
        <v>287366</v>
      </c>
      <c r="D74" s="937">
        <v>100</v>
      </c>
      <c r="E74" s="383">
        <v>275</v>
      </c>
      <c r="F74" s="380">
        <v>73</v>
      </c>
      <c r="G74" s="383">
        <v>46.7</v>
      </c>
      <c r="H74" s="990" t="s">
        <v>595</v>
      </c>
      <c r="I74" s="386">
        <v>500</v>
      </c>
      <c r="J74" s="386">
        <v>2975</v>
      </c>
      <c r="K74" s="601">
        <v>90</v>
      </c>
      <c r="L74" s="991" t="s">
        <v>454</v>
      </c>
      <c r="M74" s="384" t="s">
        <v>389</v>
      </c>
      <c r="N74" s="386">
        <v>3000</v>
      </c>
      <c r="O74" s="386">
        <v>90</v>
      </c>
      <c r="P74" s="992">
        <f>SUM(R74:R75)</f>
        <v>4</v>
      </c>
      <c r="Q74" s="249" t="s">
        <v>328</v>
      </c>
      <c r="R74" s="348">
        <v>4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30"/>
      <c r="AQ74" s="251"/>
      <c r="AR74" s="251"/>
      <c r="AS74" s="251"/>
      <c r="AT74" s="251"/>
      <c r="AU74" s="515"/>
      <c r="AV74" s="515"/>
      <c r="AW74" s="515"/>
      <c r="AX74" s="515"/>
      <c r="AY74" s="515"/>
      <c r="AZ74" s="515"/>
      <c r="BA74" s="515"/>
      <c r="BB74" s="613"/>
      <c r="BC74" s="615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310"/>
      <c r="BW74" s="251"/>
      <c r="BX74" s="251"/>
      <c r="BY74" s="251"/>
      <c r="BZ74" s="251"/>
      <c r="CA74" s="251"/>
      <c r="CB74" s="251"/>
      <c r="CC74" s="251"/>
      <c r="CD74" s="251"/>
      <c r="CE74" s="251"/>
      <c r="CF74" s="251"/>
      <c r="CG74" s="778"/>
      <c r="CH74" s="778"/>
      <c r="CI74" s="778"/>
      <c r="CJ74" s="778"/>
      <c r="CK74" s="778"/>
      <c r="CL74" s="778"/>
      <c r="CM74" s="778"/>
      <c r="CN74" s="778"/>
      <c r="CO74" s="778"/>
      <c r="CP74" s="615"/>
      <c r="CQ74" s="778"/>
      <c r="CR74" s="778"/>
      <c r="CS74" s="778"/>
      <c r="CT74" s="778"/>
      <c r="CU74" s="778"/>
      <c r="CV74" s="778"/>
      <c r="CW74" s="778"/>
      <c r="CX74" s="856" t="s">
        <v>474</v>
      </c>
    </row>
    <row r="75" spans="1:255" s="122" customFormat="1" ht="4.5" customHeight="1">
      <c r="A75" s="993"/>
      <c r="B75" s="776"/>
      <c r="C75" s="776"/>
      <c r="D75" s="776"/>
      <c r="E75" s="776"/>
      <c r="F75" s="776"/>
      <c r="G75" s="776"/>
      <c r="H75" s="776"/>
      <c r="I75" s="776"/>
      <c r="J75" s="776"/>
      <c r="K75" s="776"/>
      <c r="L75" s="776"/>
      <c r="M75" s="776"/>
      <c r="N75" s="776"/>
      <c r="O75" s="776"/>
      <c r="P75" s="776"/>
      <c r="Q75" s="776"/>
      <c r="R75" s="776"/>
      <c r="S75" s="776"/>
      <c r="T75" s="776"/>
      <c r="U75" s="776"/>
      <c r="V75" s="776"/>
      <c r="W75" s="776"/>
      <c r="X75" s="776"/>
      <c r="Y75" s="776"/>
      <c r="Z75" s="776"/>
      <c r="AA75" s="776"/>
      <c r="AB75" s="776"/>
      <c r="AC75" s="776"/>
      <c r="AD75" s="776"/>
      <c r="AE75" s="776"/>
      <c r="AF75" s="776"/>
      <c r="AG75" s="776"/>
      <c r="AH75" s="776"/>
      <c r="AI75" s="776"/>
      <c r="AJ75" s="776"/>
      <c r="AK75" s="776"/>
      <c r="AL75" s="776"/>
      <c r="AM75" s="776"/>
      <c r="AN75" s="776"/>
      <c r="AO75" s="776"/>
      <c r="AP75" s="776"/>
      <c r="AQ75" s="776"/>
      <c r="AR75" s="776"/>
      <c r="AS75" s="776"/>
      <c r="AT75" s="776"/>
      <c r="AU75" s="776"/>
      <c r="AV75" s="776"/>
      <c r="AW75" s="776"/>
      <c r="AX75" s="776"/>
      <c r="AY75" s="776"/>
      <c r="AZ75" s="776"/>
      <c r="BA75" s="776"/>
      <c r="BB75" s="776"/>
      <c r="BC75" s="776"/>
      <c r="BD75" s="776"/>
      <c r="BE75" s="776"/>
      <c r="BF75" s="776"/>
      <c r="BG75" s="776"/>
      <c r="BH75" s="776"/>
      <c r="BI75" s="776"/>
      <c r="BJ75" s="776"/>
      <c r="BK75" s="776"/>
      <c r="BL75" s="776"/>
      <c r="BM75" s="776"/>
      <c r="BN75" s="776"/>
      <c r="BO75" s="776"/>
      <c r="BP75" s="776"/>
      <c r="BQ75" s="776"/>
      <c r="BR75" s="776"/>
      <c r="BS75" s="776"/>
      <c r="BT75" s="776"/>
      <c r="BU75" s="776"/>
      <c r="BV75" s="776"/>
      <c r="BW75" s="776"/>
      <c r="BX75" s="776"/>
      <c r="BY75" s="776"/>
      <c r="BZ75" s="776"/>
      <c r="CA75" s="776"/>
      <c r="CB75" s="776"/>
      <c r="CC75" s="776"/>
      <c r="CD75" s="776"/>
      <c r="CE75" s="776"/>
      <c r="CF75" s="776"/>
      <c r="CG75" s="776"/>
      <c r="CH75" s="776"/>
      <c r="CI75" s="776"/>
      <c r="CJ75" s="776"/>
      <c r="CK75" s="776"/>
      <c r="CL75" s="776"/>
      <c r="CM75" s="776"/>
      <c r="CN75" s="776"/>
      <c r="CO75" s="776"/>
      <c r="CP75" s="776"/>
      <c r="CQ75" s="776"/>
      <c r="CR75" s="776"/>
      <c r="CS75" s="776"/>
      <c r="CT75" s="776"/>
      <c r="CU75" s="776"/>
      <c r="CV75" s="776"/>
      <c r="CW75" s="776"/>
      <c r="CX75" s="854"/>
      <c r="IB75" s="342"/>
      <c r="IC75" s="342"/>
      <c r="ID75" s="342"/>
      <c r="IE75" s="342"/>
      <c r="IF75" s="342"/>
      <c r="IG75" s="342"/>
      <c r="IH75" s="342"/>
      <c r="II75" s="342"/>
      <c r="IJ75" s="342"/>
      <c r="IK75" s="342"/>
      <c r="IL75" s="342"/>
      <c r="IM75" s="342"/>
      <c r="IN75" s="342"/>
      <c r="IO75" s="342"/>
      <c r="IP75" s="342"/>
      <c r="IQ75" s="342"/>
      <c r="IR75" s="342"/>
      <c r="IS75" s="342"/>
      <c r="IT75" s="342"/>
      <c r="IU75" s="342"/>
    </row>
    <row r="76" spans="1:102" ht="11.25" customHeight="1">
      <c r="A76" s="993"/>
      <c r="B76" s="523" t="s">
        <v>614</v>
      </c>
      <c r="C76" s="610">
        <v>465803</v>
      </c>
      <c r="D76" s="994">
        <v>100</v>
      </c>
      <c r="E76" s="381">
        <v>256</v>
      </c>
      <c r="F76" s="610">
        <v>83</v>
      </c>
      <c r="G76" s="995">
        <v>72.6</v>
      </c>
      <c r="H76" s="848" t="s">
        <v>547</v>
      </c>
      <c r="I76" s="385">
        <v>350</v>
      </c>
      <c r="J76" s="385">
        <v>4200</v>
      </c>
      <c r="K76" s="385">
        <v>114</v>
      </c>
      <c r="L76" s="996" t="s">
        <v>454</v>
      </c>
      <c r="M76" s="612" t="s">
        <v>389</v>
      </c>
      <c r="N76" s="385">
        <v>1650</v>
      </c>
      <c r="O76" s="385">
        <f>0.025*N76</f>
        <v>41.25</v>
      </c>
      <c r="P76" s="997">
        <f>SUM(R76:R78)</f>
        <v>7</v>
      </c>
      <c r="Q76" s="249" t="s">
        <v>328</v>
      </c>
      <c r="R76" s="998">
        <v>6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183" t="s">
        <v>532</v>
      </c>
      <c r="AQ76" s="251"/>
      <c r="AR76" s="251"/>
      <c r="AS76" s="311" t="s">
        <v>533</v>
      </c>
      <c r="AT76" s="251"/>
      <c r="AU76" s="390"/>
      <c r="AV76" s="390"/>
      <c r="AW76" s="390"/>
      <c r="AX76" s="390"/>
      <c r="AY76" s="390"/>
      <c r="AZ76" s="390"/>
      <c r="BA76" s="390"/>
      <c r="BB76" s="884"/>
      <c r="BC76" s="615"/>
      <c r="BD76" s="274"/>
      <c r="BE76" s="274"/>
      <c r="BF76" s="274"/>
      <c r="BG76" s="274"/>
      <c r="BH76" s="274"/>
      <c r="BI76" s="274"/>
      <c r="BJ76" s="274"/>
      <c r="BK76" s="274"/>
      <c r="BL76" s="274"/>
      <c r="BM76" s="274"/>
      <c r="BN76" s="274"/>
      <c r="BO76" s="274"/>
      <c r="BP76" s="274"/>
      <c r="BQ76" s="274"/>
      <c r="BR76" s="274"/>
      <c r="BS76" s="274"/>
      <c r="BT76" s="274"/>
      <c r="BU76" s="274"/>
      <c r="BV76" s="999"/>
      <c r="BW76" s="274"/>
      <c r="BX76" s="274"/>
      <c r="BY76" s="274"/>
      <c r="BZ76" s="274"/>
      <c r="CA76" s="274"/>
      <c r="CB76" s="274"/>
      <c r="CC76" s="274"/>
      <c r="CD76" s="274"/>
      <c r="CE76" s="274"/>
      <c r="CF76" s="274"/>
      <c r="CG76" s="712"/>
      <c r="CH76" s="712"/>
      <c r="CI76" s="712"/>
      <c r="CJ76" s="712"/>
      <c r="CK76" s="712"/>
      <c r="CL76" s="712"/>
      <c r="CM76" s="712"/>
      <c r="CN76" s="712"/>
      <c r="CO76" s="712"/>
      <c r="CP76" s="615"/>
      <c r="CQ76" s="712"/>
      <c r="CR76" s="712"/>
      <c r="CS76" s="712"/>
      <c r="CT76" s="712"/>
      <c r="CU76" s="712"/>
      <c r="CV76" s="712"/>
      <c r="CW76" s="712"/>
      <c r="CX76" s="856" t="s">
        <v>534</v>
      </c>
    </row>
    <row r="77" spans="1:102" ht="11.25" customHeight="1">
      <c r="A77" s="993"/>
      <c r="B77" s="523"/>
      <c r="C77" s="397"/>
      <c r="D77" s="397"/>
      <c r="E77" s="399"/>
      <c r="F77" s="397"/>
      <c r="G77" s="399"/>
      <c r="H77" s="837"/>
      <c r="I77" s="402"/>
      <c r="J77" s="402"/>
      <c r="K77" s="402"/>
      <c r="L77" s="928"/>
      <c r="M77" s="401"/>
      <c r="N77" s="402"/>
      <c r="O77" s="402"/>
      <c r="P77" s="1000"/>
      <c r="Q77" s="249" t="s">
        <v>259</v>
      </c>
      <c r="R77" s="998">
        <v>1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30"/>
      <c r="AQ77" s="251"/>
      <c r="AR77" s="251"/>
      <c r="AS77" s="251"/>
      <c r="AT77" s="251"/>
      <c r="AU77" s="390"/>
      <c r="AV77" s="390"/>
      <c r="AW77" s="390"/>
      <c r="AX77" s="390"/>
      <c r="AY77" s="390"/>
      <c r="AZ77" s="390"/>
      <c r="BA77" s="390"/>
      <c r="BB77" s="884"/>
      <c r="BC77" s="617"/>
      <c r="BD77" s="287"/>
      <c r="BE77" s="287"/>
      <c r="BF77" s="287"/>
      <c r="BG77" s="287"/>
      <c r="BH77" s="287"/>
      <c r="BI77" s="287"/>
      <c r="BJ77" s="287"/>
      <c r="BK77" s="287"/>
      <c r="BL77" s="287"/>
      <c r="BM77" s="287"/>
      <c r="BN77" s="287"/>
      <c r="BO77" s="287"/>
      <c r="BP77" s="287"/>
      <c r="BQ77" s="287"/>
      <c r="BR77" s="287"/>
      <c r="BS77" s="287"/>
      <c r="BT77" s="287"/>
      <c r="BU77" s="287"/>
      <c r="BV77" s="999"/>
      <c r="BW77" s="287"/>
      <c r="BX77" s="287"/>
      <c r="BY77" s="287"/>
      <c r="BZ77" s="287"/>
      <c r="CA77" s="287"/>
      <c r="CB77" s="287"/>
      <c r="CC77" s="287"/>
      <c r="CD77" s="287"/>
      <c r="CE77" s="287"/>
      <c r="CF77" s="287"/>
      <c r="CG77" s="745"/>
      <c r="CH77" s="745"/>
      <c r="CI77" s="745"/>
      <c r="CJ77" s="745"/>
      <c r="CK77" s="745"/>
      <c r="CL77" s="745"/>
      <c r="CM77" s="745"/>
      <c r="CN77" s="745"/>
      <c r="CO77" s="745"/>
      <c r="CP77" s="615"/>
      <c r="CQ77" s="745"/>
      <c r="CR77" s="745"/>
      <c r="CS77" s="745"/>
      <c r="CT77" s="745"/>
      <c r="CU77" s="745"/>
      <c r="CV77" s="745"/>
      <c r="CW77" s="745"/>
      <c r="CX77" s="856"/>
    </row>
    <row r="78" spans="1:255" s="122" customFormat="1" ht="5.25" customHeight="1">
      <c r="A78" s="1001"/>
      <c r="B78" s="1001"/>
      <c r="C78" s="1001"/>
      <c r="D78" s="1001"/>
      <c r="E78" s="1001"/>
      <c r="F78" s="1001"/>
      <c r="G78" s="1001"/>
      <c r="H78" s="1001"/>
      <c r="I78" s="1001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1"/>
      <c r="U78" s="1001"/>
      <c r="V78" s="1001"/>
      <c r="W78" s="1001"/>
      <c r="X78" s="1001"/>
      <c r="Y78" s="1001"/>
      <c r="Z78" s="1001"/>
      <c r="AA78" s="1001"/>
      <c r="AB78" s="1001"/>
      <c r="AC78" s="1001"/>
      <c r="AD78" s="1001"/>
      <c r="AE78" s="1001"/>
      <c r="AF78" s="1001"/>
      <c r="AG78" s="1001"/>
      <c r="AH78" s="1001"/>
      <c r="AI78" s="1001"/>
      <c r="AJ78" s="1001"/>
      <c r="AK78" s="1001"/>
      <c r="AL78" s="1001"/>
      <c r="AM78" s="1001"/>
      <c r="AN78" s="1001"/>
      <c r="AO78" s="1001"/>
      <c r="AP78" s="1001"/>
      <c r="AQ78" s="1001"/>
      <c r="AR78" s="1001"/>
      <c r="AS78" s="1001"/>
      <c r="AT78" s="1001"/>
      <c r="AU78" s="1001"/>
      <c r="AV78" s="1001"/>
      <c r="AW78" s="1001"/>
      <c r="AX78" s="1001"/>
      <c r="AY78" s="1001"/>
      <c r="AZ78" s="1001"/>
      <c r="BA78" s="1001"/>
      <c r="BB78" s="1001"/>
      <c r="BC78" s="1001"/>
      <c r="BD78" s="1001"/>
      <c r="BE78" s="1001"/>
      <c r="BF78" s="1001"/>
      <c r="BG78" s="1001"/>
      <c r="BH78" s="1001"/>
      <c r="BI78" s="1001"/>
      <c r="BJ78" s="1001"/>
      <c r="BK78" s="1001"/>
      <c r="BL78" s="1001"/>
      <c r="BM78" s="1001"/>
      <c r="BN78" s="1001"/>
      <c r="BO78" s="1001"/>
      <c r="BP78" s="1001"/>
      <c r="BQ78" s="1001"/>
      <c r="BR78" s="1001"/>
      <c r="BS78" s="1001"/>
      <c r="BT78" s="1001"/>
      <c r="BU78" s="1001"/>
      <c r="BV78" s="1001"/>
      <c r="BW78" s="1001"/>
      <c r="BX78" s="1001"/>
      <c r="BY78" s="1001"/>
      <c r="BZ78" s="1001"/>
      <c r="CA78" s="1001"/>
      <c r="CB78" s="1001"/>
      <c r="CC78" s="1001"/>
      <c r="CD78" s="1001"/>
      <c r="CE78" s="1001"/>
      <c r="CF78" s="1001"/>
      <c r="CG78" s="1001"/>
      <c r="CH78" s="1001"/>
      <c r="CI78" s="1001"/>
      <c r="CJ78" s="1001"/>
      <c r="CK78" s="1001"/>
      <c r="CL78" s="1001"/>
      <c r="CM78" s="1001"/>
      <c r="CN78" s="1001"/>
      <c r="CO78" s="1001"/>
      <c r="CP78" s="1001"/>
      <c r="CQ78" s="1001"/>
      <c r="CR78" s="1001"/>
      <c r="CS78" s="1001"/>
      <c r="CT78" s="1001"/>
      <c r="CU78" s="1001"/>
      <c r="CV78" s="1001"/>
      <c r="CW78" s="1001"/>
      <c r="CX78" s="875"/>
      <c r="IB78" s="342"/>
      <c r="IC78" s="342"/>
      <c r="ID78" s="342"/>
      <c r="IE78" s="342"/>
      <c r="IF78" s="342"/>
      <c r="IG78" s="342"/>
      <c r="IH78" s="342"/>
      <c r="II78" s="342"/>
      <c r="IJ78" s="342"/>
      <c r="IK78" s="342"/>
      <c r="IL78" s="342"/>
      <c r="IM78" s="342"/>
      <c r="IN78" s="342"/>
      <c r="IO78" s="342"/>
      <c r="IP78" s="342"/>
      <c r="IQ78" s="342"/>
      <c r="IR78" s="342"/>
      <c r="IS78" s="342"/>
      <c r="IT78" s="342"/>
      <c r="IU78" s="342"/>
    </row>
    <row r="79" spans="14:104" ht="12">
      <c r="N79" s="1002" t="s">
        <v>615</v>
      </c>
      <c r="AI79" s="809" t="s">
        <v>423</v>
      </c>
      <c r="AJ79" s="809"/>
      <c r="AK79" s="809"/>
      <c r="AL79" s="809"/>
      <c r="AM79" s="809"/>
      <c r="AN79" s="809"/>
      <c r="AO79" s="809"/>
      <c r="AP79" s="809"/>
      <c r="AS79" s="311" t="s">
        <v>424</v>
      </c>
      <c r="AT79" s="311"/>
      <c r="AU79" s="311"/>
      <c r="BB79" s="133"/>
      <c r="BC79" s="417"/>
      <c r="BD79" s="417"/>
      <c r="BE79" s="417"/>
      <c r="BF79" s="417"/>
      <c r="BG79" s="417"/>
      <c r="BH79" s="417"/>
      <c r="BI79" s="417"/>
      <c r="BJ79"/>
      <c r="BK79" s="418"/>
      <c r="BL79" s="418"/>
      <c r="BM79" s="418"/>
      <c r="BN79" s="418"/>
      <c r="BO79"/>
      <c r="BP79" s="419"/>
      <c r="BQ79"/>
      <c r="BR79" s="420"/>
      <c r="BS79" s="420"/>
      <c r="BT79" s="420"/>
      <c r="BU79"/>
      <c r="BV79" s="421"/>
      <c r="BW79" s="421"/>
      <c r="BX79"/>
      <c r="BY79" s="422"/>
      <c r="BZ79" s="422"/>
      <c r="CA79"/>
      <c r="CB79" s="423"/>
      <c r="CC79"/>
      <c r="CD79" s="424"/>
      <c r="CE79"/>
      <c r="CF79" s="425"/>
      <c r="CG79" s="425"/>
      <c r="CH79" s="425"/>
      <c r="CI79" s="425"/>
      <c r="CJ79" s="425"/>
      <c r="CK79" s="425"/>
      <c r="CL79" s="425"/>
      <c r="CM79" s="425"/>
      <c r="CN79" s="425"/>
      <c r="CO79"/>
      <c r="CP79" s="207"/>
      <c r="CQ79" s="207"/>
      <c r="CR79"/>
      <c r="CS79" s="426"/>
      <c r="CT79" s="426"/>
      <c r="CU79" s="426"/>
      <c r="CV79"/>
      <c r="CW79"/>
      <c r="CX79"/>
      <c r="CY79"/>
      <c r="CZ79"/>
    </row>
    <row r="80" spans="3:240" ht="11.25" customHeight="1">
      <c r="C80" s="124" t="s">
        <v>295</v>
      </c>
      <c r="E80" s="124"/>
      <c r="G80" s="124"/>
      <c r="P80" s="130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BC80" s="417" t="s">
        <v>296</v>
      </c>
      <c r="BD80" s="417"/>
      <c r="BE80" s="417"/>
      <c r="BF80" s="417"/>
      <c r="BG80" s="417"/>
      <c r="BH80" s="417"/>
      <c r="BI80" s="417"/>
      <c r="BJ80"/>
      <c r="BK80" s="418" t="s">
        <v>297</v>
      </c>
      <c r="BL80" s="418"/>
      <c r="BM80" s="418"/>
      <c r="BN80" s="418"/>
      <c r="BO80"/>
      <c r="BP80" s="419"/>
      <c r="BQ80" s="427"/>
      <c r="BR80" s="420"/>
      <c r="BS80" s="420"/>
      <c r="BT80" s="420"/>
      <c r="BV80" s="421"/>
      <c r="BW80" s="421"/>
      <c r="BX80" s="133"/>
      <c r="BY80" s="422"/>
      <c r="BZ80" s="422"/>
      <c r="CA80" s="133"/>
      <c r="CB80" s="423"/>
      <c r="CD80" s="424"/>
      <c r="CF80" s="425"/>
      <c r="CG80" s="425"/>
      <c r="CH80" s="425"/>
      <c r="CI80" s="425"/>
      <c r="CJ80" s="425"/>
      <c r="CK80" s="428"/>
      <c r="CL80" s="428"/>
      <c r="CM80" s="428"/>
      <c r="CN80" s="428"/>
      <c r="CP80" s="429" t="s">
        <v>298</v>
      </c>
      <c r="CQ80" s="429"/>
      <c r="CR80" s="429"/>
      <c r="CS80" s="429"/>
      <c r="CT80" s="429"/>
      <c r="CU80" s="426"/>
      <c r="CW80"/>
      <c r="CX80" s="132"/>
      <c r="CZ80"/>
      <c r="HZ80" s="132"/>
      <c r="IA80" s="132"/>
      <c r="IB80" s="132"/>
      <c r="IC80" s="132"/>
      <c r="ID80" s="132"/>
      <c r="IE80" s="132"/>
      <c r="IF80" s="132"/>
    </row>
    <row r="81" spans="4:240" ht="11.25" customHeight="1">
      <c r="D81" s="132"/>
      <c r="E81" s="132"/>
      <c r="F81" s="132"/>
      <c r="G81" s="132"/>
      <c r="H81" s="132"/>
      <c r="I81" s="132"/>
      <c r="J81" s="132"/>
      <c r="K81" s="132"/>
      <c r="L81" s="132"/>
      <c r="M81" s="132"/>
      <c r="N81" s="132"/>
      <c r="O81" s="132"/>
      <c r="P81" s="132"/>
      <c r="Q81" s="132"/>
      <c r="R81" s="132"/>
      <c r="V81" s="416"/>
      <c r="W81" s="416"/>
      <c r="X81" s="416"/>
      <c r="Y81" s="416"/>
      <c r="Z81" s="416"/>
      <c r="AA81" s="416"/>
      <c r="AB81" s="416"/>
      <c r="BD81"/>
      <c r="BE81"/>
      <c r="BF81"/>
      <c r="BG81"/>
      <c r="BH81"/>
      <c r="BI81"/>
      <c r="BJ81"/>
      <c r="BK81"/>
      <c r="BL81"/>
      <c r="BM81"/>
      <c r="BN81"/>
      <c r="BO81"/>
      <c r="BP81" s="419"/>
      <c r="BQ81"/>
      <c r="BR81" s="420"/>
      <c r="BS81" s="420"/>
      <c r="BT81" s="420"/>
      <c r="BV81" s="421"/>
      <c r="BW81" s="421"/>
      <c r="BX81" s="133"/>
      <c r="BY81" s="422"/>
      <c r="BZ81" s="422"/>
      <c r="CA81" s="133"/>
      <c r="CB81" s="423"/>
      <c r="CD81" s="424"/>
      <c r="CF81" s="428"/>
      <c r="CG81" s="428"/>
      <c r="CH81" s="428"/>
      <c r="CI81" s="428"/>
      <c r="CJ81" s="428"/>
      <c r="CK81" s="428"/>
      <c r="CL81" s="428"/>
      <c r="CM81" s="428"/>
      <c r="CN81" s="428"/>
      <c r="CQ81"/>
      <c r="CR81"/>
      <c r="CS81" s="430" t="s">
        <v>299</v>
      </c>
      <c r="CT81" s="430"/>
      <c r="CU81" s="430"/>
      <c r="CV81" s="430"/>
      <c r="CW81" s="430"/>
      <c r="CX81"/>
      <c r="CY81" s="431"/>
      <c r="HZ81" s="132"/>
      <c r="IA81" s="132"/>
      <c r="IB81" s="132"/>
      <c r="IC81" s="132"/>
      <c r="ID81" s="132"/>
      <c r="IE81" s="132"/>
      <c r="IF81" s="132"/>
    </row>
    <row r="82" spans="4:240" ht="11.25" customHeight="1">
      <c r="D82" s="125"/>
      <c r="F82" s="127"/>
      <c r="G82" s="126"/>
      <c r="P82" s="130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BD82"/>
      <c r="BE82"/>
      <c r="BF82"/>
      <c r="BG82"/>
      <c r="BH82"/>
      <c r="BI82"/>
      <c r="BJ82"/>
      <c r="BK82"/>
      <c r="BL82"/>
      <c r="BM82"/>
      <c r="BN82"/>
      <c r="BO82" s="432" t="s">
        <v>300</v>
      </c>
      <c r="BP82" s="432"/>
      <c r="BQ82" s="432"/>
      <c r="BR82" s="432"/>
      <c r="BS82" s="432"/>
      <c r="BT82" s="432"/>
      <c r="BU82" s="432"/>
      <c r="BV82" s="432"/>
      <c r="BW82" s="432"/>
      <c r="BX82" s="432"/>
      <c r="BY82" s="422"/>
      <c r="BZ82" s="422"/>
      <c r="CA82" s="133"/>
      <c r="CB82" s="423"/>
      <c r="CD82" s="424"/>
      <c r="CE82"/>
      <c r="CF82" s="433" t="s">
        <v>301</v>
      </c>
      <c r="CG82" s="433"/>
      <c r="CH82" s="433"/>
      <c r="CI82" s="433"/>
      <c r="CJ82" s="433"/>
      <c r="CK82" s="433"/>
      <c r="CL82" s="433"/>
      <c r="CM82" s="433"/>
      <c r="CN82" s="433"/>
      <c r="CQ82"/>
      <c r="CR82"/>
      <c r="CS82" s="434" t="s">
        <v>302</v>
      </c>
      <c r="CT82" s="434"/>
      <c r="CU82" s="434"/>
      <c r="CV82" s="434"/>
      <c r="CW82" s="434"/>
      <c r="CX82" s="132"/>
      <c r="HZ82" s="132"/>
      <c r="IA82" s="132"/>
      <c r="IB82" s="132"/>
      <c r="IC82" s="132"/>
      <c r="ID82" s="132"/>
      <c r="IE82" s="132"/>
      <c r="IF82" s="132"/>
    </row>
    <row r="83" spans="3:240" ht="11.25" customHeight="1">
      <c r="C83" s="435"/>
      <c r="D83" s="125"/>
      <c r="F83" s="127"/>
      <c r="G83" s="126"/>
      <c r="P83" s="130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 s="420"/>
      <c r="BS83" s="420"/>
      <c r="BT83" s="420"/>
      <c r="BV83" s="421"/>
      <c r="BW83" s="421"/>
      <c r="BX83" s="133"/>
      <c r="BY83" s="422"/>
      <c r="BZ83" s="422"/>
      <c r="CA83" s="133"/>
      <c r="CB83" s="423"/>
      <c r="CD83" s="424"/>
      <c r="CW83"/>
      <c r="CX83"/>
      <c r="CY83"/>
      <c r="HZ83" s="132"/>
      <c r="IA83" s="132"/>
      <c r="IB83" s="132"/>
      <c r="IC83" s="132"/>
      <c r="ID83" s="132"/>
      <c r="IE83" s="132"/>
      <c r="IF83" s="132"/>
    </row>
    <row r="84" spans="3:240" ht="11.25" customHeight="1">
      <c r="C84" s="436" t="s">
        <v>303</v>
      </c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P84" s="130"/>
      <c r="BD84"/>
      <c r="BE84"/>
      <c r="BF84"/>
      <c r="BG84"/>
      <c r="BH84"/>
      <c r="BI84"/>
      <c r="BR84" s="437" t="s">
        <v>304</v>
      </c>
      <c r="BS84" s="437"/>
      <c r="BT84" s="437"/>
      <c r="BU84" s="437"/>
      <c r="BV84" s="437"/>
      <c r="BW84" s="437"/>
      <c r="BX84" s="438"/>
      <c r="BY84" s="422"/>
      <c r="BZ84" s="422"/>
      <c r="CA84" s="438"/>
      <c r="CB84" s="423"/>
      <c r="CD84" s="424"/>
      <c r="CF84"/>
      <c r="CG84"/>
      <c r="CH84"/>
      <c r="CI84"/>
      <c r="CW84"/>
      <c r="CX84" s="132"/>
      <c r="HZ84" s="132"/>
      <c r="IA84" s="132"/>
      <c r="IB84" s="132"/>
      <c r="IC84" s="132"/>
      <c r="ID84" s="132"/>
      <c r="IE84" s="132"/>
      <c r="IF84" s="132"/>
    </row>
    <row r="85" spans="4:240" ht="11.25" customHeight="1">
      <c r="D85" s="125"/>
      <c r="F85" s="127"/>
      <c r="G85" s="126"/>
      <c r="P85" s="130"/>
      <c r="AE85"/>
      <c r="AU85" s="132"/>
      <c r="AV85" s="132"/>
      <c r="BD85"/>
      <c r="BE85"/>
      <c r="BF85"/>
      <c r="BV85" s="421"/>
      <c r="BW85" s="421"/>
      <c r="BX85" s="133"/>
      <c r="BY85" s="422"/>
      <c r="BZ85" s="422"/>
      <c r="CA85" s="133"/>
      <c r="CB85" s="423"/>
      <c r="CD85" s="424"/>
      <c r="CW85"/>
      <c r="CX85" s="132"/>
      <c r="HZ85" s="132"/>
      <c r="IA85" s="132"/>
      <c r="IB85" s="132"/>
      <c r="IC85" s="132"/>
      <c r="ID85" s="132"/>
      <c r="IE85" s="132"/>
      <c r="IF85" s="132"/>
    </row>
    <row r="86" spans="4:240" ht="11.25" customHeight="1">
      <c r="D86" s="125"/>
      <c r="F86" s="127"/>
      <c r="G86" s="126"/>
      <c r="P86" s="130"/>
      <c r="BD86"/>
      <c r="BE86"/>
      <c r="BF86"/>
      <c r="BV86" s="439" t="s">
        <v>305</v>
      </c>
      <c r="BW86" s="439"/>
      <c r="BX86" s="439"/>
      <c r="BY86" s="439"/>
      <c r="BZ86" s="439"/>
      <c r="CA86" s="439"/>
      <c r="CB86" s="439"/>
      <c r="CC86" s="439"/>
      <c r="CD86" s="439"/>
      <c r="CE86" s="439"/>
      <c r="CF86" s="440"/>
      <c r="CW86"/>
      <c r="CX86" s="132"/>
      <c r="HZ86" s="132"/>
      <c r="IA86" s="132"/>
      <c r="IB86" s="132"/>
      <c r="IC86" s="132"/>
      <c r="ID86" s="132"/>
      <c r="IE86" s="132"/>
      <c r="IF86" s="132"/>
    </row>
    <row r="87" spans="4:240" ht="11.25" customHeight="1">
      <c r="D87" s="125"/>
      <c r="F87" s="127"/>
      <c r="G87" s="126"/>
      <c r="P87" s="130"/>
      <c r="BD87"/>
      <c r="BE87"/>
      <c r="BF87"/>
      <c r="BX87" s="133"/>
      <c r="BY87" s="422"/>
      <c r="BZ87" s="422"/>
      <c r="CA87" s="133"/>
      <c r="CB87" s="423"/>
      <c r="CD87" s="424"/>
      <c r="CU87"/>
      <c r="CW87"/>
      <c r="CX87" s="132"/>
      <c r="HZ87" s="132"/>
      <c r="IA87" s="132"/>
      <c r="IB87" s="132"/>
      <c r="IC87" s="132"/>
      <c r="ID87" s="132"/>
      <c r="IE87" s="132"/>
      <c r="IF87" s="132"/>
    </row>
    <row r="88" spans="4:240" ht="11.25" customHeight="1">
      <c r="D88" s="125"/>
      <c r="F88" s="127"/>
      <c r="G88" s="126"/>
      <c r="P88" s="130"/>
      <c r="BD88"/>
      <c r="BE88"/>
      <c r="BF88"/>
      <c r="BX88" s="133"/>
      <c r="BY88" s="441" t="s">
        <v>306</v>
      </c>
      <c r="BZ88" s="441"/>
      <c r="CA88" s="441"/>
      <c r="CB88" s="441"/>
      <c r="CC88" s="441"/>
      <c r="CD88" s="441"/>
      <c r="CE88" s="431"/>
      <c r="CF88" s="431"/>
      <c r="CG88" s="431"/>
      <c r="CH88" s="431"/>
      <c r="CI88" s="431"/>
      <c r="CJ88" s="431"/>
      <c r="CW88"/>
      <c r="CX88" s="132"/>
      <c r="HZ88" s="132"/>
      <c r="IA88" s="132"/>
      <c r="IB88" s="132"/>
      <c r="IC88" s="132"/>
      <c r="ID88" s="132"/>
      <c r="IE88" s="132"/>
      <c r="IF88" s="132"/>
    </row>
    <row r="89" spans="4:240" ht="11.25" customHeight="1">
      <c r="D89" s="125"/>
      <c r="F89" s="127"/>
      <c r="G89" s="126"/>
      <c r="O89" s="442"/>
      <c r="P89" s="443"/>
      <c r="Q89" s="444"/>
      <c r="R89" s="445"/>
      <c r="S89" s="133"/>
      <c r="T89" s="133"/>
      <c r="U89" s="133"/>
      <c r="V89" s="133"/>
      <c r="W89" s="133"/>
      <c r="X89" s="133"/>
      <c r="Y89" s="133"/>
      <c r="Z89" s="133"/>
      <c r="AA89" s="133"/>
      <c r="AB89" s="133"/>
      <c r="AC89" s="133"/>
      <c r="BD89"/>
      <c r="BE89"/>
      <c r="BF89"/>
      <c r="BX89" s="133"/>
      <c r="BY89" s="133"/>
      <c r="BZ89" s="133"/>
      <c r="CA89" s="133"/>
      <c r="CB89" s="423"/>
      <c r="CD89" s="424"/>
      <c r="CW89"/>
      <c r="CX89" s="132"/>
      <c r="HZ89" s="132"/>
      <c r="IA89" s="132"/>
      <c r="IB89" s="132"/>
      <c r="IC89" s="132"/>
      <c r="ID89" s="132"/>
      <c r="IE89" s="132"/>
      <c r="IF89" s="132"/>
    </row>
    <row r="90" spans="4:240" ht="11.25" customHeight="1">
      <c r="D90" s="125"/>
      <c r="F90" s="127"/>
      <c r="G90" s="126"/>
      <c r="O90" s="442"/>
      <c r="P90" s="443"/>
      <c r="Q90" s="444"/>
      <c r="R90" s="445"/>
      <c r="S90" s="133"/>
      <c r="T90" s="133"/>
      <c r="U90" s="133"/>
      <c r="V90" s="133"/>
      <c r="W90" s="133"/>
      <c r="X90" s="133"/>
      <c r="Y90" s="133"/>
      <c r="Z90" s="133"/>
      <c r="AA90" s="133"/>
      <c r="AB90" s="133"/>
      <c r="AC90" s="133"/>
      <c r="BD90"/>
      <c r="BE90"/>
      <c r="BF90"/>
      <c r="BX90" s="133"/>
      <c r="BY90" s="133"/>
      <c r="BZ90" s="133"/>
      <c r="CA90" s="446" t="s">
        <v>307</v>
      </c>
      <c r="CB90" s="447"/>
      <c r="CC90" s="447"/>
      <c r="CD90" s="447"/>
      <c r="CE90" s="447"/>
      <c r="CF90" s="447"/>
      <c r="CG90" s="447"/>
      <c r="CH90" s="447"/>
      <c r="CI90" s="431"/>
      <c r="CJ90" s="431"/>
      <c r="CK90" s="431"/>
      <c r="CL90" s="431"/>
      <c r="CW90"/>
      <c r="CX90" s="132"/>
      <c r="HZ90" s="132"/>
      <c r="IA90" s="132"/>
      <c r="IB90" s="132"/>
      <c r="IC90" s="132"/>
      <c r="ID90" s="132"/>
      <c r="IE90" s="132"/>
      <c r="IF90" s="132"/>
    </row>
    <row r="91" spans="4:240" ht="11.25" customHeight="1">
      <c r="D91" s="125"/>
      <c r="F91" s="127"/>
      <c r="G91" s="126"/>
      <c r="O91" s="442"/>
      <c r="P91" s="443"/>
      <c r="Q91" s="444"/>
      <c r="R91" s="445"/>
      <c r="S91" s="133"/>
      <c r="T91" s="133"/>
      <c r="U91" s="133"/>
      <c r="V91" s="133"/>
      <c r="W91" s="133"/>
      <c r="X91" s="133"/>
      <c r="Y91" s="133"/>
      <c r="Z91" s="133"/>
      <c r="AA91" s="133"/>
      <c r="AB91" s="133"/>
      <c r="AC91" s="133"/>
      <c r="BD91"/>
      <c r="BE91"/>
      <c r="BF91"/>
      <c r="BX91" s="133"/>
      <c r="BY91" s="133"/>
      <c r="BZ91" s="133"/>
      <c r="CA91" s="133"/>
      <c r="CB91" s="133"/>
      <c r="CD91" s="424"/>
      <c r="CW91"/>
      <c r="CX91" s="132"/>
      <c r="HZ91" s="132"/>
      <c r="IA91" s="132"/>
      <c r="IB91" s="132"/>
      <c r="IC91" s="132"/>
      <c r="ID91" s="132"/>
      <c r="IE91" s="132"/>
      <c r="IF91" s="132"/>
    </row>
    <row r="92" spans="4:240" ht="11.25" customHeight="1">
      <c r="D92" s="125"/>
      <c r="F92" s="127"/>
      <c r="G92" s="126"/>
      <c r="O92" s="442"/>
      <c r="P92" s="342"/>
      <c r="Q92" s="448"/>
      <c r="R92" s="448"/>
      <c r="S92" s="448"/>
      <c r="T92" s="448"/>
      <c r="U92" s="448"/>
      <c r="V92" s="448"/>
      <c r="W92" s="448"/>
      <c r="X92" s="448"/>
      <c r="Y92" s="448"/>
      <c r="Z92" s="448"/>
      <c r="AA92" s="448"/>
      <c r="AB92" s="133"/>
      <c r="AC92" s="133"/>
      <c r="BC92" s="133"/>
      <c r="BX92" s="133"/>
      <c r="BY92" s="133"/>
      <c r="BZ92" s="133"/>
      <c r="CA92" s="133"/>
      <c r="CB92" s="133"/>
      <c r="CC92" s="449" t="s">
        <v>308</v>
      </c>
      <c r="CD92" s="449"/>
      <c r="CE92" s="449"/>
      <c r="CF92" s="449"/>
      <c r="CG92" s="449"/>
      <c r="CH92" s="449"/>
      <c r="CI92" s="449"/>
      <c r="CJ92" s="449"/>
      <c r="CK92" s="449"/>
      <c r="CL92" s="431"/>
      <c r="CM92" s="431"/>
      <c r="CN92" s="431"/>
      <c r="CS92"/>
      <c r="CW92"/>
      <c r="CX92" s="132"/>
      <c r="HZ92" s="132"/>
      <c r="IA92" s="132"/>
      <c r="IB92" s="132"/>
      <c r="IC92" s="132"/>
      <c r="ID92" s="132"/>
      <c r="IE92" s="132"/>
      <c r="IF92" s="132"/>
    </row>
    <row r="93" spans="54:104" ht="12">
      <c r="BB93" s="13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 s="133"/>
      <c r="CX93" s="132"/>
      <c r="CZ93" s="133"/>
    </row>
    <row r="94" spans="56:104" ht="12"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 s="133"/>
    </row>
  </sheetData>
  <sheetProtection selectLockedCells="1" selectUnlockedCells="1"/>
  <mergeCells count="15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8"/>
    <mergeCell ref="B8:CW8"/>
    <mergeCell ref="B9:B10"/>
    <mergeCell ref="BC9:BC10"/>
    <mergeCell ref="BD9:BD10"/>
    <mergeCell ref="BF9:BF10"/>
    <mergeCell ref="BG9:BG10"/>
    <mergeCell ref="BH9:BH10"/>
    <mergeCell ref="BI9:BI10"/>
    <mergeCell ref="BL9:BL10"/>
    <mergeCell ref="CI9:CI10"/>
    <mergeCell ref="CX9:CX10"/>
    <mergeCell ref="B11:CW11"/>
    <mergeCell ref="BC12:BC13"/>
    <mergeCell ref="BD12:BD13"/>
    <mergeCell ref="BF12:BF13"/>
    <mergeCell ref="BG12:BG13"/>
    <mergeCell ref="BH12:BH13"/>
    <mergeCell ref="BI12:BI13"/>
    <mergeCell ref="BL12:BL13"/>
    <mergeCell ref="CI12:CI13"/>
    <mergeCell ref="CX12:CX13"/>
    <mergeCell ref="B14:CW14"/>
    <mergeCell ref="B15:B16"/>
    <mergeCell ref="BC15:BC16"/>
    <mergeCell ref="BD15:BD16"/>
    <mergeCell ref="BF15:BF16"/>
    <mergeCell ref="BG15:BG16"/>
    <mergeCell ref="BH15:BH16"/>
    <mergeCell ref="BI15:BI16"/>
    <mergeCell ref="BL15:BL16"/>
    <mergeCell ref="CI15:CI16"/>
    <mergeCell ref="CX15:CX16"/>
    <mergeCell ref="B17:CW17"/>
    <mergeCell ref="A20:A26"/>
    <mergeCell ref="B25:CW25"/>
    <mergeCell ref="A28:A34"/>
    <mergeCell ref="BB28:BB32"/>
    <mergeCell ref="B33:CW33"/>
    <mergeCell ref="A36:A42"/>
    <mergeCell ref="BB36:BB40"/>
    <mergeCell ref="A44:A51"/>
    <mergeCell ref="BB44:BB47"/>
    <mergeCell ref="B48:CW48"/>
    <mergeCell ref="B50:CW50"/>
    <mergeCell ref="A57:A64"/>
    <mergeCell ref="BB57:BB61"/>
    <mergeCell ref="B63:B64"/>
    <mergeCell ref="BB63:BB64"/>
    <mergeCell ref="BC63:BC64"/>
    <mergeCell ref="BD63:BD64"/>
    <mergeCell ref="BF63:BF64"/>
    <mergeCell ref="BG63:BG64"/>
    <mergeCell ref="BH63:BH64"/>
    <mergeCell ref="BP63:BP64"/>
    <mergeCell ref="BT63:BT64"/>
    <mergeCell ref="BY63:BY64"/>
    <mergeCell ref="BZ63:BZ64"/>
    <mergeCell ref="CD63:CD64"/>
    <mergeCell ref="CI63:CI64"/>
    <mergeCell ref="CX63:CX64"/>
    <mergeCell ref="A66:A70"/>
    <mergeCell ref="BB66:BB68"/>
    <mergeCell ref="B69:CW69"/>
    <mergeCell ref="A74:A77"/>
    <mergeCell ref="B75:CW75"/>
    <mergeCell ref="B76:B77"/>
    <mergeCell ref="BB76:BB77"/>
    <mergeCell ref="BV76:BV77"/>
    <mergeCell ref="CX76:CX77"/>
    <mergeCell ref="A78:CW78"/>
    <mergeCell ref="AI79:AP79"/>
    <mergeCell ref="AS79:AU79"/>
    <mergeCell ref="C80:G80"/>
    <mergeCell ref="CP80:CT80"/>
    <mergeCell ref="D81:U81"/>
    <mergeCell ref="CS81:CW81"/>
    <mergeCell ref="CF82:CN82"/>
    <mergeCell ref="CS82:CW82"/>
    <mergeCell ref="C84:M84"/>
    <mergeCell ref="BR84:BW84"/>
    <mergeCell ref="CC92:CK92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Y73" sqref="CY73"/>
    </sheetView>
  </sheetViews>
  <sheetFormatPr defaultColWidth="9.140625" defaultRowHeight="12.75"/>
  <cols>
    <col min="1" max="1" width="9.00390625" style="122" customWidth="1"/>
    <col min="2" max="2" width="26.00390625" style="450" customWidth="1"/>
    <col min="3" max="3" width="11.8515625" style="125" customWidth="1"/>
    <col min="4" max="4" width="8.57421875" style="125" customWidth="1"/>
    <col min="5" max="5" width="7.421875" style="592" customWidth="1"/>
    <col min="6" max="6" width="6.140625" style="593" customWidth="1"/>
    <col min="7" max="7" width="6.57421875" style="592" customWidth="1"/>
    <col min="8" max="8" width="9.140625" style="811" customWidth="1"/>
    <col min="9" max="9" width="6.140625" style="594" customWidth="1"/>
    <col min="10" max="11" width="7.140625" style="594" customWidth="1"/>
    <col min="12" max="12" width="3.00390625" style="811" customWidth="1"/>
    <col min="13" max="13" width="10.140625" style="450" customWidth="1"/>
    <col min="14" max="14" width="7.140625" style="594" customWidth="1"/>
    <col min="15" max="15" width="6.57421875" style="594" customWidth="1"/>
    <col min="16" max="16" width="5.140625" style="1003" customWidth="1"/>
    <col min="17" max="17" width="8.7109375" style="811" customWidth="1"/>
    <col min="18" max="18" width="5.140625" style="596" customWidth="1"/>
    <col min="19" max="19" width="3.140625" style="132" customWidth="1"/>
    <col min="20" max="20" width="4.140625" style="132" customWidth="1"/>
    <col min="21" max="21" width="4.28125" style="132" customWidth="1"/>
    <col min="22" max="23" width="3.7109375" style="132" customWidth="1"/>
    <col min="24" max="24" width="4.7109375" style="132" customWidth="1"/>
    <col min="25" max="25" width="4.57421875" style="132" customWidth="1"/>
    <col min="26" max="26" width="2.57421875" style="132" customWidth="1"/>
    <col min="27" max="27" width="4.140625" style="132" customWidth="1"/>
    <col min="28" max="28" width="2.57421875" style="132" customWidth="1"/>
    <col min="29" max="29" width="4.8515625" style="132" customWidth="1"/>
    <col min="30" max="30" width="5.00390625" style="132" customWidth="1"/>
    <col min="31" max="31" width="3.8515625" style="132" customWidth="1"/>
    <col min="32" max="32" width="4.421875" style="132" customWidth="1"/>
    <col min="33" max="33" width="4.00390625" style="132" customWidth="1"/>
    <col min="34" max="34" width="4.140625" style="132" customWidth="1"/>
    <col min="35" max="35" width="5.57421875" style="132" customWidth="1"/>
    <col min="36" max="36" width="5.421875" style="132" customWidth="1"/>
    <col min="37" max="37" width="3.57421875" style="132" customWidth="1"/>
    <col min="38" max="38" width="2.8515625" style="132" customWidth="1"/>
    <col min="39" max="41" width="2.140625" style="132" customWidth="1"/>
    <col min="42" max="42" width="4.7109375" style="132" customWidth="1"/>
    <col min="43" max="43" width="4.28125" style="132" customWidth="1"/>
    <col min="44" max="44" width="4.00390625" style="132" customWidth="1"/>
    <col min="45" max="45" width="7.421875" style="132" customWidth="1"/>
    <col min="46" max="46" width="4.8515625" style="132" customWidth="1"/>
    <col min="47" max="47" width="4.28125" style="133" customWidth="1"/>
    <col min="48" max="48" width="7.7109375" style="133" customWidth="1"/>
    <col min="49" max="49" width="6.28125" style="133" customWidth="1"/>
    <col min="50" max="50" width="3.57421875" style="133" customWidth="1"/>
    <col min="51" max="53" width="4.28125" style="133" customWidth="1"/>
    <col min="54" max="55" width="4.28125" style="0" customWidth="1"/>
    <col min="56" max="61" width="4.28125" style="133" customWidth="1"/>
    <col min="62" max="62" width="0.85546875" style="133" customWidth="1"/>
    <col min="63" max="66" width="4.28125" style="133" customWidth="1"/>
    <col min="67" max="67" width="0.85546875" style="133" customWidth="1"/>
    <col min="68" max="68" width="4.28125" style="133" customWidth="1"/>
    <col min="69" max="69" width="0.85546875" style="133" customWidth="1"/>
    <col min="70" max="72" width="4.28125" style="133" customWidth="1"/>
    <col min="73" max="73" width="0.85546875" style="133" customWidth="1"/>
    <col min="74" max="75" width="4.28125" style="133" customWidth="1"/>
    <col min="76" max="76" width="0.85546875" style="132" customWidth="1"/>
    <col min="77" max="78" width="4.28125" style="132" customWidth="1"/>
    <col min="79" max="79" width="0.85546875" style="132" customWidth="1"/>
    <col min="80" max="80" width="4.28125" style="132" customWidth="1"/>
    <col min="81" max="81" width="0.85546875" style="132" customWidth="1"/>
    <col min="82" max="82" width="4.28125" style="132" customWidth="1"/>
    <col min="83" max="83" width="0.85546875" style="132" customWidth="1"/>
    <col min="84" max="91" width="4.28125" style="132" customWidth="1"/>
    <col min="92" max="92" width="4.421875" style="132" customWidth="1"/>
    <col min="93" max="93" width="0.85546875" style="132" customWidth="1"/>
    <col min="94" max="95" width="4.28125" style="132" customWidth="1"/>
    <col min="96" max="96" width="0.85546875" style="132" customWidth="1"/>
    <col min="97" max="99" width="4.28125" style="132" customWidth="1"/>
    <col min="100" max="100" width="0.85546875" style="132" customWidth="1"/>
    <col min="101" max="101" width="4.28125" style="132" customWidth="1"/>
    <col min="102" max="102" width="73.7109375" style="132" customWidth="1"/>
    <col min="103" max="233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CX1" s="839" t="s">
        <v>441</v>
      </c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CX2" s="840" t="s">
        <v>442</v>
      </c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CX3" s="841" t="s">
        <v>443</v>
      </c>
      <c r="HZ3" s="132"/>
      <c r="IA3" s="132"/>
      <c r="IB3" s="132"/>
      <c r="IC3" s="132"/>
      <c r="ID3" s="132"/>
      <c r="IE3" s="132"/>
    </row>
    <row r="4" spans="1:102" ht="11.25" customHeight="1">
      <c r="A4" s="842" t="s">
        <v>253</v>
      </c>
      <c r="B4" s="879" t="s">
        <v>616</v>
      </c>
      <c r="C4" s="307" t="s">
        <v>401</v>
      </c>
      <c r="D4" s="240">
        <v>100</v>
      </c>
      <c r="E4" s="1004">
        <v>1320</v>
      </c>
      <c r="F4" s="844">
        <v>20</v>
      </c>
      <c r="G4" s="1004">
        <v>200</v>
      </c>
      <c r="H4" s="849" t="s">
        <v>617</v>
      </c>
      <c r="I4" s="846">
        <v>1000</v>
      </c>
      <c r="J4" s="846">
        <v>1000</v>
      </c>
      <c r="K4" s="847">
        <v>35</v>
      </c>
      <c r="L4" s="986" t="s">
        <v>568</v>
      </c>
      <c r="M4" s="834" t="s">
        <v>389</v>
      </c>
      <c r="N4" s="846">
        <v>1000</v>
      </c>
      <c r="O4" s="1005">
        <v>499.88</v>
      </c>
      <c r="P4" s="248">
        <v>0</v>
      </c>
      <c r="Q4" s="849"/>
      <c r="R4" s="275">
        <v>0</v>
      </c>
      <c r="S4" s="251"/>
      <c r="T4" s="251"/>
      <c r="U4" s="251"/>
      <c r="V4" s="251"/>
      <c r="W4" s="251"/>
      <c r="X4" s="251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515"/>
      <c r="AV4" s="515"/>
      <c r="AW4" s="515"/>
      <c r="AX4" s="515"/>
      <c r="AY4" s="515"/>
      <c r="AZ4" s="515"/>
      <c r="BA4" s="515"/>
      <c r="BB4" s="884"/>
      <c r="BC4" s="313"/>
      <c r="BD4" s="289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3"/>
      <c r="CG4" s="780"/>
      <c r="CH4" s="780"/>
      <c r="CI4" s="780"/>
      <c r="CJ4" s="780"/>
      <c r="CK4" s="780"/>
      <c r="CL4" s="780"/>
      <c r="CM4" s="780"/>
      <c r="CN4" s="780"/>
      <c r="CO4" s="780"/>
      <c r="CP4" s="780"/>
      <c r="CQ4" s="780"/>
      <c r="CR4" s="780"/>
      <c r="CS4" s="780"/>
      <c r="CT4" s="780"/>
      <c r="CU4" s="780"/>
      <c r="CV4" s="780"/>
      <c r="CW4" s="780"/>
      <c r="CX4" s="1006"/>
    </row>
    <row r="5" spans="1:102" ht="11.25" customHeight="1">
      <c r="A5" s="842"/>
      <c r="B5" s="936" t="s">
        <v>618</v>
      </c>
      <c r="C5" s="937">
        <v>58953</v>
      </c>
      <c r="D5" s="937">
        <v>100</v>
      </c>
      <c r="E5" s="938">
        <v>346.1</v>
      </c>
      <c r="F5" s="1007">
        <v>150</v>
      </c>
      <c r="G5" s="938">
        <v>64.6</v>
      </c>
      <c r="H5" s="850" t="s">
        <v>619</v>
      </c>
      <c r="I5" s="939">
        <v>100</v>
      </c>
      <c r="J5" s="939">
        <v>1000</v>
      </c>
      <c r="K5" s="941">
        <v>50</v>
      </c>
      <c r="L5" s="942" t="s">
        <v>454</v>
      </c>
      <c r="M5" s="684" t="s">
        <v>389</v>
      </c>
      <c r="N5" s="939">
        <v>1000</v>
      </c>
      <c r="O5" s="940">
        <v>24.99</v>
      </c>
      <c r="P5" s="936">
        <v>4</v>
      </c>
      <c r="Q5" s="249" t="s">
        <v>328</v>
      </c>
      <c r="R5" s="850">
        <v>4</v>
      </c>
      <c r="S5" s="211"/>
      <c r="T5" s="251"/>
      <c r="U5" s="251"/>
      <c r="V5" s="251"/>
      <c r="W5" s="251"/>
      <c r="X5" s="251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515"/>
      <c r="AV5" s="515"/>
      <c r="AW5" s="515"/>
      <c r="AX5" s="515"/>
      <c r="AY5" s="515"/>
      <c r="AZ5" s="515"/>
      <c r="BA5" s="515"/>
      <c r="BB5" s="884"/>
      <c r="BC5" s="736"/>
      <c r="BD5" s="289"/>
      <c r="BE5" s="251"/>
      <c r="BF5" s="251"/>
      <c r="BG5" s="228"/>
      <c r="BH5" s="251"/>
      <c r="BI5" s="251"/>
      <c r="BJ5" s="251"/>
      <c r="BK5" s="251"/>
      <c r="BL5" s="290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60"/>
      <c r="BZ5" s="260"/>
      <c r="CA5" s="251"/>
      <c r="CB5" s="251"/>
      <c r="CC5" s="251"/>
      <c r="CD5" s="262"/>
      <c r="CE5" s="251"/>
      <c r="CF5" s="273"/>
      <c r="CG5" s="780"/>
      <c r="CH5" s="780"/>
      <c r="CI5" s="780"/>
      <c r="CJ5" s="780"/>
      <c r="CK5" s="780"/>
      <c r="CL5" s="780"/>
      <c r="CM5" s="780"/>
      <c r="CN5" s="780"/>
      <c r="CO5" s="780"/>
      <c r="CP5" s="780"/>
      <c r="CQ5" s="780"/>
      <c r="CR5" s="780"/>
      <c r="CS5" s="780"/>
      <c r="CT5" s="780"/>
      <c r="CU5" s="780"/>
      <c r="CV5" s="780"/>
      <c r="CW5" s="780"/>
      <c r="CX5" s="905" t="s">
        <v>620</v>
      </c>
    </row>
    <row r="6" spans="1:102" ht="11.25" customHeight="1">
      <c r="A6" s="842"/>
      <c r="B6" s="936" t="s">
        <v>621</v>
      </c>
      <c r="C6" s="937">
        <v>101665</v>
      </c>
      <c r="D6" s="937">
        <v>100</v>
      </c>
      <c r="E6" s="938">
        <v>439.6</v>
      </c>
      <c r="F6" s="1007">
        <v>191</v>
      </c>
      <c r="G6" s="938">
        <v>75.6</v>
      </c>
      <c r="H6" s="850" t="s">
        <v>619</v>
      </c>
      <c r="I6" s="939">
        <v>110</v>
      </c>
      <c r="J6" s="939">
        <v>1000</v>
      </c>
      <c r="K6" s="941">
        <v>45</v>
      </c>
      <c r="L6" s="942" t="s">
        <v>454</v>
      </c>
      <c r="M6" s="684" t="s">
        <v>389</v>
      </c>
      <c r="N6" s="939">
        <v>1000</v>
      </c>
      <c r="O6" s="940">
        <v>24.99</v>
      </c>
      <c r="P6" s="936">
        <v>4</v>
      </c>
      <c r="Q6" s="249" t="s">
        <v>328</v>
      </c>
      <c r="R6" s="850">
        <v>4</v>
      </c>
      <c r="S6" s="211"/>
      <c r="T6" s="251"/>
      <c r="U6" s="251"/>
      <c r="V6" s="251"/>
      <c r="W6" s="251"/>
      <c r="X6" s="251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515"/>
      <c r="AV6" s="515"/>
      <c r="AW6" s="515"/>
      <c r="AX6" s="515"/>
      <c r="AY6" s="515"/>
      <c r="AZ6" s="515"/>
      <c r="BA6" s="515"/>
      <c r="BB6" s="884"/>
      <c r="BC6" s="736"/>
      <c r="BD6" s="289"/>
      <c r="BE6" s="251"/>
      <c r="BF6" s="251"/>
      <c r="BG6" s="228"/>
      <c r="BH6" s="251"/>
      <c r="BI6" s="251"/>
      <c r="BJ6" s="251"/>
      <c r="BK6" s="251"/>
      <c r="BL6" s="290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60"/>
      <c r="BZ6" s="260"/>
      <c r="CA6" s="251"/>
      <c r="CB6" s="251"/>
      <c r="CC6" s="251"/>
      <c r="CD6" s="262"/>
      <c r="CE6" s="251"/>
      <c r="CF6" s="273"/>
      <c r="CG6" s="780"/>
      <c r="CH6" s="780"/>
      <c r="CI6" s="780"/>
      <c r="CJ6" s="780"/>
      <c r="CK6" s="780"/>
      <c r="CL6" s="780"/>
      <c r="CM6" s="780"/>
      <c r="CN6" s="780"/>
      <c r="CO6" s="780"/>
      <c r="CP6" s="780"/>
      <c r="CQ6" s="780"/>
      <c r="CR6" s="780"/>
      <c r="CS6" s="780"/>
      <c r="CT6" s="780"/>
      <c r="CU6" s="780"/>
      <c r="CV6" s="780"/>
      <c r="CW6" s="780"/>
      <c r="CX6" s="905" t="s">
        <v>622</v>
      </c>
    </row>
    <row r="7" spans="1:102" ht="11.25" customHeight="1">
      <c r="A7" s="842"/>
      <c r="B7" s="936" t="s">
        <v>623</v>
      </c>
      <c r="C7" s="937">
        <v>72430</v>
      </c>
      <c r="D7" s="937">
        <v>100</v>
      </c>
      <c r="E7" s="938">
        <v>380.7</v>
      </c>
      <c r="F7" s="1007">
        <v>165</v>
      </c>
      <c r="G7" s="938">
        <v>67.8</v>
      </c>
      <c r="H7" s="850" t="s">
        <v>619</v>
      </c>
      <c r="I7" s="939">
        <v>110</v>
      </c>
      <c r="J7" s="939">
        <v>1000</v>
      </c>
      <c r="K7" s="941">
        <v>47</v>
      </c>
      <c r="L7" s="942" t="s">
        <v>454</v>
      </c>
      <c r="M7" s="684" t="s">
        <v>389</v>
      </c>
      <c r="N7" s="939">
        <v>1200</v>
      </c>
      <c r="O7" s="940">
        <v>29.99</v>
      </c>
      <c r="P7" s="936">
        <v>4</v>
      </c>
      <c r="Q7" s="249" t="s">
        <v>328</v>
      </c>
      <c r="R7" s="850">
        <v>4</v>
      </c>
      <c r="S7" s="21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74"/>
      <c r="AM7" s="274"/>
      <c r="AN7" s="274"/>
      <c r="AO7" s="274"/>
      <c r="AP7" s="274"/>
      <c r="AQ7" s="274"/>
      <c r="AR7" s="274"/>
      <c r="AS7" s="274"/>
      <c r="AT7" s="274"/>
      <c r="AU7" s="515"/>
      <c r="AV7" s="515"/>
      <c r="AW7" s="515"/>
      <c r="AX7" s="515"/>
      <c r="AY7" s="515"/>
      <c r="AZ7" s="515"/>
      <c r="BA7" s="515"/>
      <c r="BB7" s="884"/>
      <c r="BC7" s="736"/>
      <c r="BD7" s="293"/>
      <c r="BE7" s="274"/>
      <c r="BF7" s="274"/>
      <c r="BG7" s="913"/>
      <c r="BH7" s="274"/>
      <c r="BI7" s="274"/>
      <c r="BJ7" s="251"/>
      <c r="BK7" s="274"/>
      <c r="BL7" s="885"/>
      <c r="BM7" s="274"/>
      <c r="BN7" s="274"/>
      <c r="BO7" s="274"/>
      <c r="BP7" s="274"/>
      <c r="BQ7" s="274"/>
      <c r="BR7" s="274"/>
      <c r="BS7" s="274"/>
      <c r="BT7" s="274"/>
      <c r="BU7" s="274"/>
      <c r="BV7" s="274"/>
      <c r="BW7" s="274"/>
      <c r="BX7" s="274"/>
      <c r="BY7" s="888"/>
      <c r="BZ7" s="888"/>
      <c r="CA7" s="274"/>
      <c r="CB7" s="274"/>
      <c r="CC7" s="274"/>
      <c r="CD7" s="890"/>
      <c r="CE7" s="274"/>
      <c r="CF7" s="294"/>
      <c r="CG7" s="780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1006" t="s">
        <v>624</v>
      </c>
    </row>
    <row r="8" spans="1:102" ht="11.25" customHeight="1">
      <c r="A8" s="842"/>
      <c r="B8" s="964" t="s">
        <v>625</v>
      </c>
      <c r="C8" s="965">
        <v>64359</v>
      </c>
      <c r="D8" s="240">
        <v>100</v>
      </c>
      <c r="E8" s="880">
        <v>363.4</v>
      </c>
      <c r="F8" s="1008">
        <v>154</v>
      </c>
      <c r="G8" s="880">
        <v>64.6</v>
      </c>
      <c r="H8" s="853" t="s">
        <v>619</v>
      </c>
      <c r="I8" s="881">
        <v>100</v>
      </c>
      <c r="J8" s="881">
        <v>1000</v>
      </c>
      <c r="K8" s="882">
        <v>67</v>
      </c>
      <c r="L8" s="944" t="s">
        <v>454</v>
      </c>
      <c r="M8" s="834" t="s">
        <v>389</v>
      </c>
      <c r="N8" s="881">
        <v>1000</v>
      </c>
      <c r="O8" s="846">
        <v>24.99</v>
      </c>
      <c r="P8" s="964">
        <v>4</v>
      </c>
      <c r="Q8" s="249" t="s">
        <v>328</v>
      </c>
      <c r="R8" s="853">
        <v>4</v>
      </c>
      <c r="S8" s="211"/>
      <c r="T8" s="251"/>
      <c r="U8" s="251"/>
      <c r="V8" s="251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74"/>
      <c r="AM8" s="274"/>
      <c r="AN8" s="274"/>
      <c r="AO8" s="274"/>
      <c r="AP8" s="274"/>
      <c r="AQ8" s="274"/>
      <c r="AR8" s="274"/>
      <c r="AS8" s="274"/>
      <c r="AT8" s="274"/>
      <c r="AU8" s="515"/>
      <c r="AV8" s="515"/>
      <c r="AW8" s="515"/>
      <c r="AX8" s="515"/>
      <c r="AY8" s="515"/>
      <c r="AZ8" s="515"/>
      <c r="BA8" s="515"/>
      <c r="BB8" s="884"/>
      <c r="BC8" s="736"/>
      <c r="BD8" s="293"/>
      <c r="BE8" s="274"/>
      <c r="BF8" s="274"/>
      <c r="BG8" s="913"/>
      <c r="BH8" s="274"/>
      <c r="BI8" s="274"/>
      <c r="BJ8" s="251"/>
      <c r="BK8" s="274"/>
      <c r="BL8" s="885"/>
      <c r="BM8" s="274"/>
      <c r="BN8" s="274"/>
      <c r="BO8" s="274"/>
      <c r="BP8" s="274"/>
      <c r="BQ8" s="274"/>
      <c r="BR8" s="274"/>
      <c r="BS8" s="274"/>
      <c r="BT8" s="274"/>
      <c r="BU8" s="274"/>
      <c r="BV8" s="274"/>
      <c r="BW8" s="274"/>
      <c r="BX8" s="274"/>
      <c r="BY8" s="888"/>
      <c r="BZ8" s="888"/>
      <c r="CA8" s="274"/>
      <c r="CB8" s="274"/>
      <c r="CC8" s="274"/>
      <c r="CD8" s="890"/>
      <c r="CE8" s="274"/>
      <c r="CF8" s="294"/>
      <c r="CG8" s="780"/>
      <c r="CH8" s="780"/>
      <c r="CI8" s="780"/>
      <c r="CJ8" s="780"/>
      <c r="CK8" s="780"/>
      <c r="CL8" s="780"/>
      <c r="CM8" s="780"/>
      <c r="CN8" s="780"/>
      <c r="CO8" s="780"/>
      <c r="CP8" s="780"/>
      <c r="CQ8" s="780"/>
      <c r="CR8" s="780"/>
      <c r="CS8" s="780"/>
      <c r="CT8" s="780"/>
      <c r="CU8" s="780"/>
      <c r="CV8" s="780"/>
      <c r="CW8" s="780"/>
      <c r="CX8" s="1006" t="s">
        <v>620</v>
      </c>
    </row>
    <row r="9" spans="1:102" ht="11.25" customHeight="1">
      <c r="A9" s="842"/>
      <c r="B9" s="1009" t="s">
        <v>626</v>
      </c>
      <c r="C9" s="307" t="s">
        <v>401</v>
      </c>
      <c r="D9" s="1010">
        <v>100</v>
      </c>
      <c r="E9" s="1011">
        <v>437.5</v>
      </c>
      <c r="F9" s="1012">
        <v>190</v>
      </c>
      <c r="G9" s="1011">
        <v>73.5</v>
      </c>
      <c r="H9" s="1013" t="s">
        <v>627</v>
      </c>
      <c r="I9" s="1014">
        <v>150</v>
      </c>
      <c r="J9" s="1014">
        <v>1000</v>
      </c>
      <c r="K9" s="1015">
        <v>67</v>
      </c>
      <c r="L9" s="1016" t="s">
        <v>454</v>
      </c>
      <c r="M9" s="1017" t="s">
        <v>389</v>
      </c>
      <c r="N9" s="1014">
        <v>1200</v>
      </c>
      <c r="O9" s="1018">
        <v>30</v>
      </c>
      <c r="P9" s="1009">
        <v>4</v>
      </c>
      <c r="Q9" s="249" t="s">
        <v>328</v>
      </c>
      <c r="R9" s="1013">
        <v>4</v>
      </c>
      <c r="S9" s="21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74"/>
      <c r="AM9" s="274"/>
      <c r="AN9" s="274"/>
      <c r="AO9" s="274"/>
      <c r="AP9" s="274"/>
      <c r="AQ9" s="274"/>
      <c r="AR9" s="274"/>
      <c r="AS9" s="274"/>
      <c r="AT9" s="274"/>
      <c r="AU9" s="515"/>
      <c r="AV9" s="515"/>
      <c r="AW9" s="515"/>
      <c r="AX9" s="515"/>
      <c r="AY9" s="515"/>
      <c r="AZ9" s="515"/>
      <c r="BA9" s="515"/>
      <c r="BB9" s="884"/>
      <c r="BC9" s="736"/>
      <c r="BD9" s="293"/>
      <c r="BE9" s="274"/>
      <c r="BF9" s="274"/>
      <c r="BG9" s="913"/>
      <c r="BH9" s="274"/>
      <c r="BI9" s="274"/>
      <c r="BJ9" s="251"/>
      <c r="BK9" s="274"/>
      <c r="BL9" s="885"/>
      <c r="BM9" s="274"/>
      <c r="BN9" s="274"/>
      <c r="BO9" s="274"/>
      <c r="BP9" s="274"/>
      <c r="BQ9" s="274"/>
      <c r="BR9" s="274"/>
      <c r="BS9" s="274"/>
      <c r="BT9" s="274"/>
      <c r="BU9" s="274"/>
      <c r="BV9" s="274"/>
      <c r="BW9" s="274"/>
      <c r="BX9" s="274"/>
      <c r="BY9" s="888"/>
      <c r="BZ9" s="888"/>
      <c r="CA9" s="274"/>
      <c r="CB9" s="274"/>
      <c r="CC9" s="274"/>
      <c r="CD9" s="890"/>
      <c r="CE9" s="274"/>
      <c r="CF9" s="294"/>
      <c r="CG9" s="780"/>
      <c r="CH9" s="780"/>
      <c r="CI9" s="780"/>
      <c r="CJ9" s="780"/>
      <c r="CK9" s="780"/>
      <c r="CL9" s="780"/>
      <c r="CM9" s="780"/>
      <c r="CN9" s="780"/>
      <c r="CO9" s="780"/>
      <c r="CP9" s="780"/>
      <c r="CQ9" s="780"/>
      <c r="CR9" s="780"/>
      <c r="CS9" s="780"/>
      <c r="CT9" s="780"/>
      <c r="CU9" s="780"/>
      <c r="CV9" s="780"/>
      <c r="CW9" s="780"/>
      <c r="CX9" s="1006"/>
    </row>
    <row r="10" spans="1:102" ht="11.25" customHeight="1">
      <c r="A10" s="842"/>
      <c r="B10" s="879" t="s">
        <v>628</v>
      </c>
      <c r="C10" s="307" t="s">
        <v>401</v>
      </c>
      <c r="D10" s="956">
        <v>100</v>
      </c>
      <c r="E10" s="1019">
        <v>1140</v>
      </c>
      <c r="F10" s="922">
        <v>110</v>
      </c>
      <c r="G10" s="1019">
        <v>449.99</v>
      </c>
      <c r="H10" s="923" t="s">
        <v>617</v>
      </c>
      <c r="I10" s="926">
        <v>1000</v>
      </c>
      <c r="J10" s="926">
        <v>1000</v>
      </c>
      <c r="K10" s="924">
        <v>35</v>
      </c>
      <c r="L10" s="1020" t="s">
        <v>568</v>
      </c>
      <c r="M10" s="1021" t="s">
        <v>389</v>
      </c>
      <c r="N10" s="926">
        <v>1000</v>
      </c>
      <c r="O10" s="1022">
        <v>499.88</v>
      </c>
      <c r="P10" s="927">
        <v>0</v>
      </c>
      <c r="Q10" s="923"/>
      <c r="R10" s="286">
        <v>0</v>
      </c>
      <c r="S10" s="251"/>
      <c r="T10" s="251"/>
      <c r="U10" s="251"/>
      <c r="V10" s="251"/>
      <c r="W10" s="251"/>
      <c r="X10" s="251"/>
      <c r="Y10" s="251"/>
      <c r="Z10" s="251"/>
      <c r="AA10" s="251"/>
      <c r="AB10" s="251"/>
      <c r="AC10" s="251"/>
      <c r="AD10" s="251"/>
      <c r="AE10" s="251"/>
      <c r="AF10" s="251"/>
      <c r="AG10" s="251"/>
      <c r="AH10" s="251"/>
      <c r="AI10" s="251"/>
      <c r="AJ10" s="251"/>
      <c r="AK10" s="251"/>
      <c r="AL10" s="274"/>
      <c r="AM10" s="274"/>
      <c r="AN10" s="274"/>
      <c r="AO10" s="274"/>
      <c r="AP10" s="274"/>
      <c r="AQ10" s="274"/>
      <c r="AR10" s="274"/>
      <c r="AS10" s="274"/>
      <c r="AT10" s="274"/>
      <c r="AU10" s="515"/>
      <c r="AV10" s="515"/>
      <c r="AW10" s="515"/>
      <c r="AX10" s="515"/>
      <c r="AY10" s="515"/>
      <c r="AZ10" s="515"/>
      <c r="BA10" s="515"/>
      <c r="BB10" s="884"/>
      <c r="BC10" s="313"/>
      <c r="BD10" s="293"/>
      <c r="BE10" s="274"/>
      <c r="BF10" s="274"/>
      <c r="BG10" s="274"/>
      <c r="BH10" s="274"/>
      <c r="BI10" s="274"/>
      <c r="BJ10" s="251"/>
      <c r="BK10" s="274"/>
      <c r="BL10" s="274"/>
      <c r="BM10" s="274"/>
      <c r="BN10" s="274"/>
      <c r="BO10" s="274"/>
      <c r="BP10" s="274"/>
      <c r="BQ10" s="274"/>
      <c r="BR10" s="274"/>
      <c r="BS10" s="274"/>
      <c r="BT10" s="274"/>
      <c r="BU10" s="274"/>
      <c r="BV10" s="274"/>
      <c r="BW10" s="274"/>
      <c r="BX10" s="274"/>
      <c r="BY10" s="274"/>
      <c r="BZ10" s="274"/>
      <c r="CA10" s="274"/>
      <c r="CB10" s="274"/>
      <c r="CC10" s="274"/>
      <c r="CD10" s="274"/>
      <c r="CE10" s="274"/>
      <c r="CF10" s="294"/>
      <c r="CG10" s="778"/>
      <c r="CH10" s="780"/>
      <c r="CI10" s="780"/>
      <c r="CJ10" s="780"/>
      <c r="CK10" s="780"/>
      <c r="CL10" s="780"/>
      <c r="CM10" s="780"/>
      <c r="CN10" s="780"/>
      <c r="CO10" s="780"/>
      <c r="CP10" s="780"/>
      <c r="CQ10" s="780"/>
      <c r="CR10" s="780"/>
      <c r="CS10" s="780"/>
      <c r="CT10" s="780"/>
      <c r="CU10" s="780"/>
      <c r="CV10" s="780"/>
      <c r="CW10" s="780"/>
      <c r="CX10" s="1006"/>
    </row>
    <row r="11" spans="1:255" s="122" customFormat="1" ht="5.25" customHeight="1">
      <c r="A11" s="1023"/>
      <c r="B11" s="1023"/>
      <c r="C11" s="954"/>
      <c r="D11" s="954"/>
      <c r="E11" s="954"/>
      <c r="F11" s="954"/>
      <c r="G11" s="954"/>
      <c r="H11" s="954"/>
      <c r="I11" s="954"/>
      <c r="J11" s="954"/>
      <c r="K11" s="954"/>
      <c r="L11" s="954"/>
      <c r="M11" s="954"/>
      <c r="N11" s="954"/>
      <c r="O11" s="954"/>
      <c r="P11" s="954"/>
      <c r="Q11" s="954"/>
      <c r="R11" s="954"/>
      <c r="S11" s="954"/>
      <c r="T11" s="954"/>
      <c r="U11" s="954"/>
      <c r="V11" s="954"/>
      <c r="W11" s="954"/>
      <c r="X11" s="954"/>
      <c r="Y11" s="954"/>
      <c r="Z11" s="954"/>
      <c r="AA11" s="954"/>
      <c r="AB11" s="954"/>
      <c r="AC11" s="954"/>
      <c r="AD11" s="954"/>
      <c r="AE11" s="954"/>
      <c r="AF11" s="954"/>
      <c r="AG11" s="954"/>
      <c r="AH11" s="954"/>
      <c r="AI11" s="954"/>
      <c r="AJ11" s="954"/>
      <c r="AK11" s="954"/>
      <c r="AL11" s="954"/>
      <c r="AM11" s="954"/>
      <c r="AN11" s="954"/>
      <c r="AO11" s="954"/>
      <c r="AP11" s="954"/>
      <c r="AQ11" s="954"/>
      <c r="AR11" s="954"/>
      <c r="AS11" s="954"/>
      <c r="AT11" s="954"/>
      <c r="AU11" s="954"/>
      <c r="AV11" s="954"/>
      <c r="AW11" s="954"/>
      <c r="AX11" s="954"/>
      <c r="AY11" s="954"/>
      <c r="AZ11" s="954"/>
      <c r="BA11" s="954"/>
      <c r="BB11" s="954"/>
      <c r="BC11" s="954"/>
      <c r="BD11" s="954"/>
      <c r="BE11" s="954"/>
      <c r="BF11" s="954"/>
      <c r="BG11" s="954"/>
      <c r="BH11" s="954"/>
      <c r="BI11" s="954"/>
      <c r="BJ11" s="954"/>
      <c r="BK11" s="954"/>
      <c r="BL11" s="954"/>
      <c r="BM11" s="954"/>
      <c r="BN11" s="954"/>
      <c r="BO11" s="954"/>
      <c r="BP11" s="954"/>
      <c r="BQ11" s="954"/>
      <c r="BR11" s="954"/>
      <c r="BS11" s="954"/>
      <c r="BT11" s="954"/>
      <c r="BU11" s="954"/>
      <c r="BV11" s="954"/>
      <c r="BW11" s="954"/>
      <c r="BX11" s="954"/>
      <c r="BY11" s="954"/>
      <c r="BZ11" s="954"/>
      <c r="CA11" s="954"/>
      <c r="CB11" s="954"/>
      <c r="CC11" s="954"/>
      <c r="CD11" s="954"/>
      <c r="CE11" s="954"/>
      <c r="CF11" s="954"/>
      <c r="CG11" s="954"/>
      <c r="CH11" s="954"/>
      <c r="CI11" s="954"/>
      <c r="CJ11" s="954"/>
      <c r="CK11" s="954"/>
      <c r="CL11" s="954"/>
      <c r="CM11" s="954"/>
      <c r="CN11" s="954"/>
      <c r="CO11" s="954"/>
      <c r="CP11" s="954"/>
      <c r="CQ11" s="954"/>
      <c r="CR11" s="954"/>
      <c r="CS11" s="954"/>
      <c r="CT11" s="954"/>
      <c r="CU11" s="954"/>
      <c r="CV11" s="954"/>
      <c r="CW11" s="954"/>
      <c r="CX11" s="818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  <c r="IT11" s="342"/>
      <c r="IU11" s="342"/>
    </row>
    <row r="12" spans="1:102" ht="11.25" customHeight="1">
      <c r="A12" s="898" t="s">
        <v>263</v>
      </c>
      <c r="B12" s="955" t="s">
        <v>629</v>
      </c>
      <c r="C12" s="956">
        <v>54512</v>
      </c>
      <c r="D12" s="956">
        <v>100</v>
      </c>
      <c r="E12" s="957">
        <v>427.8</v>
      </c>
      <c r="F12" s="1024">
        <v>202</v>
      </c>
      <c r="G12" s="957">
        <v>60.7</v>
      </c>
      <c r="H12" s="896" t="s">
        <v>617</v>
      </c>
      <c r="I12" s="958">
        <v>75</v>
      </c>
      <c r="J12" s="958">
        <v>900</v>
      </c>
      <c r="K12" s="1025">
        <v>15</v>
      </c>
      <c r="L12" s="960" t="s">
        <v>568</v>
      </c>
      <c r="M12" s="1021" t="s">
        <v>389</v>
      </c>
      <c r="N12" s="958">
        <v>1350</v>
      </c>
      <c r="O12" s="926">
        <v>33.74</v>
      </c>
      <c r="P12" s="955">
        <v>4</v>
      </c>
      <c r="Q12" s="249" t="s">
        <v>328</v>
      </c>
      <c r="R12" s="896">
        <v>4</v>
      </c>
      <c r="S12" s="211"/>
      <c r="T12" s="251"/>
      <c r="U12" s="251"/>
      <c r="V12" s="251"/>
      <c r="W12" s="251"/>
      <c r="X12" s="251"/>
      <c r="Y12" s="251"/>
      <c r="Z12" s="251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87"/>
      <c r="AM12" s="287"/>
      <c r="AN12" s="287"/>
      <c r="AO12" s="287"/>
      <c r="AP12" s="287"/>
      <c r="AQ12" s="287"/>
      <c r="AR12" s="287"/>
      <c r="AS12" s="287"/>
      <c r="AT12" s="287"/>
      <c r="AU12" s="515"/>
      <c r="AV12" s="515"/>
      <c r="AW12" s="515"/>
      <c r="AX12" s="515"/>
      <c r="AY12" s="515"/>
      <c r="AZ12" s="515"/>
      <c r="BA12" s="515"/>
      <c r="BB12" s="884"/>
      <c r="BC12" s="736"/>
      <c r="BD12" s="293"/>
      <c r="BE12" s="287"/>
      <c r="BF12" s="274"/>
      <c r="BG12" s="913"/>
      <c r="BH12" s="251"/>
      <c r="BI12" s="274"/>
      <c r="BJ12" s="274"/>
      <c r="BK12" s="287"/>
      <c r="BL12" s="290"/>
      <c r="BM12" s="287"/>
      <c r="BN12" s="287"/>
      <c r="BO12" s="287"/>
      <c r="BP12" s="287"/>
      <c r="BQ12" s="287"/>
      <c r="BR12" s="287"/>
      <c r="BS12" s="287"/>
      <c r="BT12" s="287"/>
      <c r="BU12" s="287"/>
      <c r="BV12" s="287"/>
      <c r="BW12" s="287"/>
      <c r="BX12" s="287"/>
      <c r="BY12" s="950"/>
      <c r="BZ12" s="950"/>
      <c r="CA12" s="287"/>
      <c r="CB12" s="287"/>
      <c r="CC12" s="287"/>
      <c r="CD12" s="951"/>
      <c r="CE12" s="287"/>
      <c r="CF12" s="1026"/>
      <c r="CG12" s="780"/>
      <c r="CH12" s="780"/>
      <c r="CI12" s="780"/>
      <c r="CJ12" s="780"/>
      <c r="CK12" s="780"/>
      <c r="CL12" s="780"/>
      <c r="CM12" s="780"/>
      <c r="CN12" s="780"/>
      <c r="CO12" s="780"/>
      <c r="CP12" s="780"/>
      <c r="CQ12" s="780"/>
      <c r="CR12" s="780"/>
      <c r="CS12" s="780"/>
      <c r="CT12" s="780"/>
      <c r="CU12" s="780"/>
      <c r="CV12" s="780"/>
      <c r="CW12" s="780"/>
      <c r="CX12" s="1006" t="s">
        <v>630</v>
      </c>
    </row>
    <row r="13" spans="1:102" ht="11.25" customHeight="1">
      <c r="A13" s="898"/>
      <c r="B13" s="936" t="s">
        <v>631</v>
      </c>
      <c r="C13" s="937">
        <v>94886</v>
      </c>
      <c r="D13" s="937">
        <v>100</v>
      </c>
      <c r="E13" s="938">
        <v>543.4</v>
      </c>
      <c r="F13" s="1007">
        <v>257</v>
      </c>
      <c r="G13" s="938">
        <v>71.1</v>
      </c>
      <c r="H13" s="850" t="s">
        <v>632</v>
      </c>
      <c r="I13" s="939">
        <v>82</v>
      </c>
      <c r="J13" s="939">
        <v>855</v>
      </c>
      <c r="K13" s="941">
        <v>13</v>
      </c>
      <c r="L13" s="942" t="s">
        <v>568</v>
      </c>
      <c r="M13" s="684" t="s">
        <v>389</v>
      </c>
      <c r="N13" s="939">
        <v>1350</v>
      </c>
      <c r="O13" s="940">
        <v>33.74</v>
      </c>
      <c r="P13" s="936">
        <v>4</v>
      </c>
      <c r="Q13" s="249" t="s">
        <v>328</v>
      </c>
      <c r="R13" s="850">
        <v>4</v>
      </c>
      <c r="S13" s="211"/>
      <c r="T13" s="251"/>
      <c r="U13" s="251"/>
      <c r="V13" s="251"/>
      <c r="W13" s="251"/>
      <c r="X13" s="251"/>
      <c r="Y13" s="251"/>
      <c r="Z13" s="251"/>
      <c r="AA13" s="251"/>
      <c r="AB13" s="251"/>
      <c r="AC13" s="251"/>
      <c r="AD13" s="251"/>
      <c r="AE13" s="251"/>
      <c r="AF13" s="251"/>
      <c r="AG13" s="251"/>
      <c r="AH13" s="251"/>
      <c r="AI13" s="251"/>
      <c r="AJ13" s="251"/>
      <c r="AK13" s="251"/>
      <c r="AL13" s="251"/>
      <c r="AM13" s="251"/>
      <c r="AN13" s="251"/>
      <c r="AO13" s="251"/>
      <c r="AP13" s="251"/>
      <c r="AQ13" s="251"/>
      <c r="AR13" s="251"/>
      <c r="AS13" s="251"/>
      <c r="AT13" s="251"/>
      <c r="AU13" s="515"/>
      <c r="AV13" s="515"/>
      <c r="AW13" s="515"/>
      <c r="AX13" s="515"/>
      <c r="AY13" s="515"/>
      <c r="AZ13" s="515"/>
      <c r="BA13" s="515"/>
      <c r="BB13" s="884"/>
      <c r="BC13" s="736"/>
      <c r="BD13" s="251"/>
      <c r="BE13" s="251"/>
      <c r="BF13" s="251"/>
      <c r="BG13" s="228"/>
      <c r="BH13" s="251"/>
      <c r="BI13" s="251"/>
      <c r="BJ13" s="274"/>
      <c r="BK13" s="251"/>
      <c r="BL13" s="290"/>
      <c r="BM13" s="251"/>
      <c r="BN13" s="251"/>
      <c r="BO13" s="1027"/>
      <c r="BP13" s="251"/>
      <c r="BQ13" s="1027"/>
      <c r="BR13" s="251"/>
      <c r="BS13" s="251"/>
      <c r="BT13" s="251"/>
      <c r="BU13" s="1027"/>
      <c r="BV13" s="251"/>
      <c r="BW13" s="251"/>
      <c r="BX13" s="1027"/>
      <c r="BY13" s="260"/>
      <c r="BZ13" s="260"/>
      <c r="CA13" s="1027"/>
      <c r="CB13" s="251"/>
      <c r="CC13" s="1027"/>
      <c r="CD13" s="262"/>
      <c r="CE13" s="1027"/>
      <c r="CF13" s="251"/>
      <c r="CG13" s="778"/>
      <c r="CH13" s="778"/>
      <c r="CI13" s="778"/>
      <c r="CJ13" s="778"/>
      <c r="CK13" s="778"/>
      <c r="CL13" s="778"/>
      <c r="CM13" s="778"/>
      <c r="CN13" s="778"/>
      <c r="CO13" s="1028"/>
      <c r="CP13" s="778"/>
      <c r="CQ13" s="778"/>
      <c r="CR13" s="1028"/>
      <c r="CS13" s="778"/>
      <c r="CT13" s="778"/>
      <c r="CU13" s="778"/>
      <c r="CV13" s="1028"/>
      <c r="CW13" s="778"/>
      <c r="CX13" s="1006" t="s">
        <v>493</v>
      </c>
    </row>
    <row r="14" spans="1:102" ht="11.25" customHeight="1">
      <c r="A14" s="898"/>
      <c r="B14" s="936" t="s">
        <v>633</v>
      </c>
      <c r="C14" s="937">
        <v>66781</v>
      </c>
      <c r="D14" s="937">
        <v>100</v>
      </c>
      <c r="E14" s="938">
        <v>470.6</v>
      </c>
      <c r="F14" s="1007">
        <v>223</v>
      </c>
      <c r="G14" s="938">
        <v>63.8</v>
      </c>
      <c r="H14" s="850" t="s">
        <v>617</v>
      </c>
      <c r="I14" s="939">
        <v>82</v>
      </c>
      <c r="J14" s="939">
        <v>855</v>
      </c>
      <c r="K14" s="941">
        <v>14</v>
      </c>
      <c r="L14" s="942" t="s">
        <v>568</v>
      </c>
      <c r="M14" s="684" t="s">
        <v>389</v>
      </c>
      <c r="N14" s="939">
        <v>1620</v>
      </c>
      <c r="O14" s="940">
        <v>40.49</v>
      </c>
      <c r="P14" s="936">
        <v>4</v>
      </c>
      <c r="Q14" s="249" t="s">
        <v>328</v>
      </c>
      <c r="R14" s="850">
        <v>4</v>
      </c>
      <c r="S14" s="211"/>
      <c r="T14" s="251"/>
      <c r="U14" s="251"/>
      <c r="V14" s="251"/>
      <c r="W14" s="251"/>
      <c r="X14" s="251"/>
      <c r="Y14" s="251"/>
      <c r="Z14" s="251"/>
      <c r="AA14" s="251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515"/>
      <c r="AV14" s="515"/>
      <c r="AW14" s="515"/>
      <c r="AX14" s="515"/>
      <c r="AY14" s="515"/>
      <c r="AZ14" s="515"/>
      <c r="BA14" s="515"/>
      <c r="BB14" s="884"/>
      <c r="BC14" s="736"/>
      <c r="BD14" s="251"/>
      <c r="BE14" s="251"/>
      <c r="BF14" s="251"/>
      <c r="BG14" s="228"/>
      <c r="BH14" s="251"/>
      <c r="BI14" s="251"/>
      <c r="BJ14" s="274"/>
      <c r="BK14" s="251"/>
      <c r="BL14" s="290"/>
      <c r="BM14" s="251"/>
      <c r="BN14" s="251"/>
      <c r="BO14" s="1027"/>
      <c r="BP14" s="251"/>
      <c r="BQ14" s="1027"/>
      <c r="BR14" s="251"/>
      <c r="BS14" s="251"/>
      <c r="BT14" s="251"/>
      <c r="BU14" s="1027"/>
      <c r="BV14" s="251"/>
      <c r="BW14" s="251"/>
      <c r="BX14" s="1027"/>
      <c r="BY14" s="260"/>
      <c r="BZ14" s="260"/>
      <c r="CA14" s="1027"/>
      <c r="CB14" s="251"/>
      <c r="CC14" s="1027"/>
      <c r="CD14" s="262"/>
      <c r="CE14" s="1027"/>
      <c r="CF14" s="251"/>
      <c r="CG14" s="778"/>
      <c r="CH14" s="778"/>
      <c r="CI14" s="778"/>
      <c r="CJ14" s="778"/>
      <c r="CK14" s="778"/>
      <c r="CL14" s="778"/>
      <c r="CM14" s="778"/>
      <c r="CN14" s="778"/>
      <c r="CO14" s="1028"/>
      <c r="CP14" s="778"/>
      <c r="CQ14" s="778"/>
      <c r="CR14" s="1028"/>
      <c r="CS14" s="778"/>
      <c r="CT14" s="778"/>
      <c r="CU14" s="778"/>
      <c r="CV14" s="1028"/>
      <c r="CW14" s="778"/>
      <c r="CX14" s="1029" t="s">
        <v>634</v>
      </c>
    </row>
    <row r="15" spans="1:102" ht="11.25" customHeight="1">
      <c r="A15" s="898"/>
      <c r="B15" s="936" t="s">
        <v>635</v>
      </c>
      <c r="C15" s="937">
        <v>91483</v>
      </c>
      <c r="D15" s="937">
        <v>100</v>
      </c>
      <c r="E15" s="938">
        <v>350.8</v>
      </c>
      <c r="F15" s="1007">
        <v>166</v>
      </c>
      <c r="G15" s="938">
        <v>49.8</v>
      </c>
      <c r="H15" s="850" t="s">
        <v>619</v>
      </c>
      <c r="I15" s="939">
        <v>82</v>
      </c>
      <c r="J15" s="939">
        <v>900</v>
      </c>
      <c r="K15" s="941">
        <v>13</v>
      </c>
      <c r="L15" s="942" t="s">
        <v>568</v>
      </c>
      <c r="M15" s="684" t="s">
        <v>389</v>
      </c>
      <c r="N15" s="939">
        <v>1350</v>
      </c>
      <c r="O15" s="940">
        <v>33.74</v>
      </c>
      <c r="P15" s="936">
        <v>4</v>
      </c>
      <c r="Q15" s="249" t="s">
        <v>328</v>
      </c>
      <c r="R15" s="850">
        <v>4</v>
      </c>
      <c r="S15" s="211"/>
      <c r="T15" s="251"/>
      <c r="U15" s="251"/>
      <c r="V15" s="251"/>
      <c r="W15" s="251"/>
      <c r="X15" s="251"/>
      <c r="Y15" s="251"/>
      <c r="Z15" s="251"/>
      <c r="AA15" s="251"/>
      <c r="AB15" s="251"/>
      <c r="AC15" s="251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515"/>
      <c r="AV15" s="515"/>
      <c r="AW15" s="515"/>
      <c r="AX15" s="515"/>
      <c r="AY15" s="515"/>
      <c r="AZ15" s="515"/>
      <c r="BA15" s="515"/>
      <c r="BB15" s="884"/>
      <c r="BC15" s="736"/>
      <c r="BD15" s="251"/>
      <c r="BE15" s="251"/>
      <c r="BF15" s="251"/>
      <c r="BG15" s="228"/>
      <c r="BH15" s="251"/>
      <c r="BI15" s="251"/>
      <c r="BJ15" s="274"/>
      <c r="BK15" s="251"/>
      <c r="BL15" s="290"/>
      <c r="BM15" s="251"/>
      <c r="BN15" s="251"/>
      <c r="BO15" s="1027"/>
      <c r="BP15" s="251"/>
      <c r="BQ15" s="1027"/>
      <c r="BR15" s="251"/>
      <c r="BS15" s="251"/>
      <c r="BT15" s="251"/>
      <c r="BU15" s="1027"/>
      <c r="BV15" s="251"/>
      <c r="BW15" s="251"/>
      <c r="BX15" s="1027"/>
      <c r="BY15" s="260"/>
      <c r="BZ15" s="260"/>
      <c r="CA15" s="1027"/>
      <c r="CB15" s="251"/>
      <c r="CC15" s="1027"/>
      <c r="CD15" s="262"/>
      <c r="CE15" s="1027"/>
      <c r="CF15" s="251"/>
      <c r="CG15" s="778"/>
      <c r="CH15" s="778"/>
      <c r="CI15" s="778"/>
      <c r="CJ15" s="778"/>
      <c r="CK15" s="778"/>
      <c r="CL15" s="778"/>
      <c r="CM15" s="778"/>
      <c r="CN15" s="778"/>
      <c r="CO15" s="1028"/>
      <c r="CP15" s="778"/>
      <c r="CQ15" s="778"/>
      <c r="CR15" s="1028"/>
      <c r="CS15" s="778"/>
      <c r="CT15" s="778"/>
      <c r="CU15" s="778"/>
      <c r="CV15" s="1028"/>
      <c r="CW15" s="778"/>
      <c r="CX15" s="1006" t="s">
        <v>636</v>
      </c>
    </row>
    <row r="16" spans="1:255" s="122" customFormat="1" ht="5.25" customHeight="1">
      <c r="A16" s="1023"/>
      <c r="B16" s="1023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4"/>
      <c r="AM16" s="954"/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4"/>
      <c r="BW16" s="954"/>
      <c r="BX16" s="954"/>
      <c r="BY16" s="954"/>
      <c r="BZ16" s="954"/>
      <c r="CA16" s="954"/>
      <c r="CB16" s="954"/>
      <c r="CC16" s="954"/>
      <c r="CD16" s="954"/>
      <c r="CE16" s="954"/>
      <c r="CF16" s="954"/>
      <c r="CG16" s="954"/>
      <c r="CH16" s="954"/>
      <c r="CI16" s="954"/>
      <c r="CJ16" s="954"/>
      <c r="CK16" s="954"/>
      <c r="CL16" s="954"/>
      <c r="CM16" s="954"/>
      <c r="CN16" s="954"/>
      <c r="CO16" s="954"/>
      <c r="CP16" s="954"/>
      <c r="CQ16" s="954"/>
      <c r="CR16" s="954"/>
      <c r="CS16" s="954"/>
      <c r="CT16" s="954"/>
      <c r="CU16" s="954"/>
      <c r="CV16" s="954"/>
      <c r="CW16" s="954"/>
      <c r="CX16" s="1023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  <c r="IU16" s="342"/>
    </row>
    <row r="17" spans="1:102" ht="11.25" customHeight="1">
      <c r="A17" s="792" t="s">
        <v>266</v>
      </c>
      <c r="B17" s="936" t="s">
        <v>637</v>
      </c>
      <c r="C17" s="937">
        <v>63473</v>
      </c>
      <c r="D17" s="937">
        <v>100</v>
      </c>
      <c r="E17" s="938">
        <v>375.6</v>
      </c>
      <c r="F17" s="1007">
        <v>171</v>
      </c>
      <c r="G17" s="938">
        <v>60.8</v>
      </c>
      <c r="H17" s="850" t="s">
        <v>619</v>
      </c>
      <c r="I17" s="939">
        <v>100</v>
      </c>
      <c r="J17" s="939">
        <v>1000</v>
      </c>
      <c r="K17" s="941">
        <v>76</v>
      </c>
      <c r="L17" s="942" t="s">
        <v>568</v>
      </c>
      <c r="M17" s="684" t="s">
        <v>389</v>
      </c>
      <c r="N17" s="939">
        <v>550</v>
      </c>
      <c r="O17" s="940">
        <v>13.75</v>
      </c>
      <c r="P17" s="936">
        <v>4</v>
      </c>
      <c r="Q17" s="249" t="s">
        <v>328</v>
      </c>
      <c r="R17" s="850">
        <v>4</v>
      </c>
      <c r="S17" s="211"/>
      <c r="T17" s="251"/>
      <c r="U17" s="251"/>
      <c r="V17" s="251"/>
      <c r="W17" s="251"/>
      <c r="X17" s="251"/>
      <c r="Y17" s="251"/>
      <c r="Z17" s="251"/>
      <c r="AA17" s="251"/>
      <c r="AB17" s="251"/>
      <c r="AC17" s="251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515"/>
      <c r="AV17" s="515"/>
      <c r="AW17" s="515"/>
      <c r="AX17" s="515"/>
      <c r="AY17" s="515"/>
      <c r="AZ17" s="515"/>
      <c r="BA17" s="515"/>
      <c r="BB17" s="884"/>
      <c r="BC17" s="736"/>
      <c r="BD17" s="251"/>
      <c r="BE17" s="251"/>
      <c r="BF17" s="251"/>
      <c r="BG17" s="228"/>
      <c r="BH17" s="251"/>
      <c r="BI17" s="251"/>
      <c r="BJ17" s="1027"/>
      <c r="BK17" s="251"/>
      <c r="BL17" s="290"/>
      <c r="BM17" s="251"/>
      <c r="BN17" s="251"/>
      <c r="BO17" s="1027"/>
      <c r="BP17" s="251"/>
      <c r="BQ17" s="1027"/>
      <c r="BR17" s="251"/>
      <c r="BS17" s="251"/>
      <c r="BT17" s="251"/>
      <c r="BU17" s="1027"/>
      <c r="BV17" s="251"/>
      <c r="BW17" s="251"/>
      <c r="BX17" s="1027"/>
      <c r="BY17" s="260"/>
      <c r="BZ17" s="260"/>
      <c r="CA17" s="1027"/>
      <c r="CB17" s="251"/>
      <c r="CC17" s="1027"/>
      <c r="CD17" s="262"/>
      <c r="CE17" s="1027"/>
      <c r="CF17" s="251"/>
      <c r="CG17" s="778"/>
      <c r="CH17" s="778"/>
      <c r="CI17" s="778"/>
      <c r="CJ17" s="778"/>
      <c r="CK17" s="778"/>
      <c r="CL17" s="778"/>
      <c r="CM17" s="778"/>
      <c r="CN17" s="778"/>
      <c r="CO17" s="1028"/>
      <c r="CP17" s="778"/>
      <c r="CQ17" s="778"/>
      <c r="CR17" s="1028"/>
      <c r="CS17" s="778"/>
      <c r="CT17" s="778"/>
      <c r="CU17" s="778"/>
      <c r="CV17" s="1028"/>
      <c r="CW17" s="778"/>
      <c r="CX17" s="902" t="s">
        <v>638</v>
      </c>
    </row>
    <row r="18" spans="1:102" ht="11.25" customHeight="1">
      <c r="A18" s="792"/>
      <c r="B18" s="936" t="s">
        <v>639</v>
      </c>
      <c r="C18" s="937">
        <v>92612</v>
      </c>
      <c r="D18" s="937">
        <v>100</v>
      </c>
      <c r="E18" s="938">
        <v>477.1</v>
      </c>
      <c r="F18" s="1007">
        <v>218</v>
      </c>
      <c r="G18" s="938">
        <v>71.1</v>
      </c>
      <c r="H18" s="850" t="s">
        <v>617</v>
      </c>
      <c r="I18" s="939">
        <v>110</v>
      </c>
      <c r="J18" s="939">
        <v>950</v>
      </c>
      <c r="K18" s="941">
        <v>68</v>
      </c>
      <c r="L18" s="942" t="s">
        <v>568</v>
      </c>
      <c r="M18" s="684" t="s">
        <v>389</v>
      </c>
      <c r="N18" s="939">
        <v>550</v>
      </c>
      <c r="O18" s="940">
        <v>13.75</v>
      </c>
      <c r="P18" s="936">
        <v>4</v>
      </c>
      <c r="Q18" s="249" t="s">
        <v>328</v>
      </c>
      <c r="R18" s="850">
        <v>4</v>
      </c>
      <c r="S18" s="211"/>
      <c r="T18" s="251"/>
      <c r="U18" s="251"/>
      <c r="V18" s="251"/>
      <c r="W18" s="251"/>
      <c r="X18" s="251"/>
      <c r="Y18" s="251"/>
      <c r="Z18" s="251"/>
      <c r="AA18" s="251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515"/>
      <c r="AV18" s="515"/>
      <c r="AW18" s="515"/>
      <c r="AX18" s="515"/>
      <c r="AY18" s="515"/>
      <c r="AZ18" s="515"/>
      <c r="BA18" s="515"/>
      <c r="BB18" s="884"/>
      <c r="BC18" s="736"/>
      <c r="BD18" s="251"/>
      <c r="BE18" s="251"/>
      <c r="BF18" s="251"/>
      <c r="BG18" s="228"/>
      <c r="BH18" s="251"/>
      <c r="BI18" s="251"/>
      <c r="BJ18" s="1027"/>
      <c r="BK18" s="251"/>
      <c r="BL18" s="290"/>
      <c r="BM18" s="251"/>
      <c r="BN18" s="251"/>
      <c r="BO18" s="1027"/>
      <c r="BP18" s="251"/>
      <c r="BQ18" s="1027"/>
      <c r="BR18" s="251"/>
      <c r="BS18" s="251"/>
      <c r="BT18" s="251"/>
      <c r="BU18" s="1027"/>
      <c r="BV18" s="251"/>
      <c r="BW18" s="251"/>
      <c r="BX18" s="1027"/>
      <c r="BY18" s="260"/>
      <c r="BZ18" s="260"/>
      <c r="CA18" s="1027"/>
      <c r="CB18" s="251"/>
      <c r="CC18" s="1027"/>
      <c r="CD18" s="262"/>
      <c r="CE18" s="1027"/>
      <c r="CF18" s="251"/>
      <c r="CG18" s="778"/>
      <c r="CH18" s="778"/>
      <c r="CI18" s="778"/>
      <c r="CJ18" s="778"/>
      <c r="CK18" s="778"/>
      <c r="CL18" s="778"/>
      <c r="CM18" s="778"/>
      <c r="CN18" s="778"/>
      <c r="CO18" s="1028"/>
      <c r="CP18" s="778"/>
      <c r="CQ18" s="778"/>
      <c r="CR18" s="1028"/>
      <c r="CS18" s="778"/>
      <c r="CT18" s="778"/>
      <c r="CU18" s="778"/>
      <c r="CV18" s="1028"/>
      <c r="CW18" s="778"/>
      <c r="CX18" s="1029" t="s">
        <v>640</v>
      </c>
    </row>
    <row r="19" spans="1:102" ht="11.25" customHeight="1">
      <c r="A19" s="792"/>
      <c r="B19" s="936" t="s">
        <v>641</v>
      </c>
      <c r="C19" s="937">
        <v>78000</v>
      </c>
      <c r="D19" s="937">
        <v>100</v>
      </c>
      <c r="E19" s="938">
        <v>413.2</v>
      </c>
      <c r="F19" s="1007">
        <v>189</v>
      </c>
      <c r="G19" s="938">
        <v>63.8</v>
      </c>
      <c r="H19" s="850" t="s">
        <v>619</v>
      </c>
      <c r="I19" s="939">
        <v>110</v>
      </c>
      <c r="J19" s="939">
        <v>950</v>
      </c>
      <c r="K19" s="941">
        <v>72</v>
      </c>
      <c r="L19" s="942" t="s">
        <v>568</v>
      </c>
      <c r="M19" s="684" t="s">
        <v>389</v>
      </c>
      <c r="N19" s="939">
        <v>660</v>
      </c>
      <c r="O19" s="940">
        <v>16.49</v>
      </c>
      <c r="P19" s="936">
        <v>4</v>
      </c>
      <c r="Q19" s="249" t="s">
        <v>328</v>
      </c>
      <c r="R19" s="850">
        <v>4</v>
      </c>
      <c r="S19" s="211"/>
      <c r="T19" s="251"/>
      <c r="U19" s="251"/>
      <c r="V19" s="251"/>
      <c r="W19" s="251"/>
      <c r="X19" s="251"/>
      <c r="Y19" s="251"/>
      <c r="Z19" s="251"/>
      <c r="AA19" s="251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515"/>
      <c r="AV19" s="515"/>
      <c r="AW19" s="515"/>
      <c r="AX19" s="515"/>
      <c r="AY19" s="515"/>
      <c r="AZ19" s="515"/>
      <c r="BA19" s="515"/>
      <c r="BB19" s="884"/>
      <c r="BC19" s="736"/>
      <c r="BD19" s="251"/>
      <c r="BE19" s="251"/>
      <c r="BF19" s="251"/>
      <c r="BG19" s="228"/>
      <c r="BH19" s="251"/>
      <c r="BI19" s="251"/>
      <c r="BJ19" s="1027"/>
      <c r="BK19" s="251"/>
      <c r="BL19" s="290"/>
      <c r="BM19" s="251"/>
      <c r="BN19" s="251"/>
      <c r="BO19" s="1027"/>
      <c r="BP19" s="251"/>
      <c r="BQ19" s="1027"/>
      <c r="BR19" s="251"/>
      <c r="BS19" s="251"/>
      <c r="BT19" s="251"/>
      <c r="BU19" s="1027"/>
      <c r="BV19" s="251"/>
      <c r="BW19" s="251"/>
      <c r="BX19" s="1027"/>
      <c r="BY19" s="260"/>
      <c r="BZ19" s="260"/>
      <c r="CA19" s="1027"/>
      <c r="CB19" s="251"/>
      <c r="CC19" s="1027"/>
      <c r="CD19" s="262"/>
      <c r="CE19" s="1027"/>
      <c r="CF19" s="251"/>
      <c r="CG19" s="778"/>
      <c r="CH19" s="778"/>
      <c r="CI19" s="778"/>
      <c r="CJ19" s="778"/>
      <c r="CK19" s="778"/>
      <c r="CL19" s="778"/>
      <c r="CM19" s="778"/>
      <c r="CN19" s="778"/>
      <c r="CO19" s="1028"/>
      <c r="CP19" s="778"/>
      <c r="CQ19" s="778"/>
      <c r="CR19" s="1028"/>
      <c r="CS19" s="778"/>
      <c r="CT19" s="778"/>
      <c r="CU19" s="778"/>
      <c r="CV19" s="1028"/>
      <c r="CW19" s="778"/>
      <c r="CX19" s="1029" t="s">
        <v>642</v>
      </c>
    </row>
    <row r="20" spans="1:102" ht="11.25" customHeight="1">
      <c r="A20" s="792"/>
      <c r="B20" s="936" t="s">
        <v>643</v>
      </c>
      <c r="C20" s="937">
        <v>107144</v>
      </c>
      <c r="D20" s="937">
        <v>100</v>
      </c>
      <c r="E20" s="938">
        <v>308</v>
      </c>
      <c r="F20" s="1007">
        <v>141</v>
      </c>
      <c r="G20" s="938">
        <v>49.8</v>
      </c>
      <c r="H20" s="850" t="s">
        <v>627</v>
      </c>
      <c r="I20" s="939">
        <v>110</v>
      </c>
      <c r="J20" s="939">
        <v>1000</v>
      </c>
      <c r="K20" s="941">
        <v>68</v>
      </c>
      <c r="L20" s="942" t="s">
        <v>568</v>
      </c>
      <c r="M20" s="684" t="s">
        <v>389</v>
      </c>
      <c r="N20" s="939">
        <v>550</v>
      </c>
      <c r="O20" s="940">
        <v>13.75</v>
      </c>
      <c r="P20" s="936">
        <v>4</v>
      </c>
      <c r="Q20" s="249" t="s">
        <v>328</v>
      </c>
      <c r="R20" s="850">
        <v>4</v>
      </c>
      <c r="S20" s="211"/>
      <c r="T20" s="251"/>
      <c r="U20" s="251"/>
      <c r="V20" s="251"/>
      <c r="W20" s="251"/>
      <c r="X20" s="251"/>
      <c r="Y20" s="251"/>
      <c r="Z20" s="251"/>
      <c r="AA20" s="251"/>
      <c r="AB20" s="251"/>
      <c r="AC20" s="251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515"/>
      <c r="AV20" s="515"/>
      <c r="AW20" s="515"/>
      <c r="AX20" s="515"/>
      <c r="AY20" s="515"/>
      <c r="AZ20" s="515"/>
      <c r="BA20" s="515"/>
      <c r="BB20" s="884"/>
      <c r="BC20" s="736"/>
      <c r="BD20" s="251"/>
      <c r="BE20" s="251"/>
      <c r="BF20" s="251"/>
      <c r="BG20" s="228"/>
      <c r="BH20" s="251"/>
      <c r="BI20" s="251"/>
      <c r="BJ20" s="1027"/>
      <c r="BK20" s="251"/>
      <c r="BL20" s="290"/>
      <c r="BM20" s="251"/>
      <c r="BN20" s="251"/>
      <c r="BO20" s="1027"/>
      <c r="BP20" s="251"/>
      <c r="BQ20" s="1027"/>
      <c r="BR20" s="251"/>
      <c r="BS20" s="251"/>
      <c r="BT20" s="251"/>
      <c r="BU20" s="1027"/>
      <c r="BV20" s="251"/>
      <c r="BW20" s="251"/>
      <c r="BX20" s="1027"/>
      <c r="BY20" s="260"/>
      <c r="BZ20" s="260"/>
      <c r="CA20" s="1027"/>
      <c r="CB20" s="251"/>
      <c r="CC20" s="1027"/>
      <c r="CD20" s="262"/>
      <c r="CE20" s="1027"/>
      <c r="CF20" s="251"/>
      <c r="CG20" s="778"/>
      <c r="CH20" s="778"/>
      <c r="CI20" s="778"/>
      <c r="CJ20" s="778"/>
      <c r="CK20" s="778"/>
      <c r="CL20" s="778"/>
      <c r="CM20" s="778"/>
      <c r="CN20" s="778"/>
      <c r="CO20" s="1028"/>
      <c r="CP20" s="778"/>
      <c r="CQ20" s="778"/>
      <c r="CR20" s="1028"/>
      <c r="CS20" s="778"/>
      <c r="CT20" s="778"/>
      <c r="CU20" s="778"/>
      <c r="CV20" s="1028"/>
      <c r="CW20" s="778"/>
      <c r="CX20" s="1029" t="s">
        <v>644</v>
      </c>
    </row>
    <row r="21" spans="1:255" s="122" customFormat="1" ht="5.25" customHeight="1">
      <c r="A21" s="1023"/>
      <c r="B21" s="1023"/>
      <c r="C21" s="954"/>
      <c r="D21" s="954"/>
      <c r="E21" s="954"/>
      <c r="F21" s="954"/>
      <c r="G21" s="954"/>
      <c r="H21" s="954"/>
      <c r="I21" s="954"/>
      <c r="J21" s="954"/>
      <c r="K21" s="954"/>
      <c r="L21" s="954"/>
      <c r="M21" s="954"/>
      <c r="N21" s="954"/>
      <c r="O21" s="954"/>
      <c r="P21" s="954"/>
      <c r="Q21" s="954"/>
      <c r="R21" s="954"/>
      <c r="S21" s="954"/>
      <c r="T21" s="954"/>
      <c r="U21" s="954"/>
      <c r="V21" s="954"/>
      <c r="W21" s="954"/>
      <c r="X21" s="954"/>
      <c r="Y21" s="954"/>
      <c r="Z21" s="954"/>
      <c r="AA21" s="954"/>
      <c r="AB21" s="954"/>
      <c r="AC21" s="954"/>
      <c r="AD21" s="954"/>
      <c r="AE21" s="954"/>
      <c r="AF21" s="954"/>
      <c r="AG21" s="954"/>
      <c r="AH21" s="954"/>
      <c r="AI21" s="954"/>
      <c r="AJ21" s="954"/>
      <c r="AK21" s="954"/>
      <c r="AL21" s="954"/>
      <c r="AM21" s="954"/>
      <c r="AN21" s="954"/>
      <c r="AO21" s="954"/>
      <c r="AP21" s="954"/>
      <c r="AQ21" s="954"/>
      <c r="AR21" s="954"/>
      <c r="AS21" s="954"/>
      <c r="AT21" s="954"/>
      <c r="AU21" s="954"/>
      <c r="AV21" s="954"/>
      <c r="AW21" s="954"/>
      <c r="AX21" s="954"/>
      <c r="AY21" s="954"/>
      <c r="AZ21" s="954"/>
      <c r="BA21" s="954"/>
      <c r="BB21" s="954"/>
      <c r="BC21" s="954"/>
      <c r="BD21" s="954"/>
      <c r="BE21" s="954"/>
      <c r="BF21" s="954"/>
      <c r="BG21" s="954"/>
      <c r="BH21" s="954"/>
      <c r="BI21" s="954"/>
      <c r="BJ21" s="954"/>
      <c r="BK21" s="954"/>
      <c r="BL21" s="954"/>
      <c r="BM21" s="954"/>
      <c r="BN21" s="954"/>
      <c r="BO21" s="954"/>
      <c r="BP21" s="954"/>
      <c r="BQ21" s="954"/>
      <c r="BR21" s="954"/>
      <c r="BS21" s="954"/>
      <c r="BT21" s="954"/>
      <c r="BU21" s="954"/>
      <c r="BV21" s="954"/>
      <c r="BW21" s="954"/>
      <c r="BX21" s="954"/>
      <c r="BY21" s="954"/>
      <c r="BZ21" s="954"/>
      <c r="CA21" s="954"/>
      <c r="CB21" s="954"/>
      <c r="CC21" s="954"/>
      <c r="CD21" s="954"/>
      <c r="CE21" s="954"/>
      <c r="CF21" s="954"/>
      <c r="CG21" s="954"/>
      <c r="CH21" s="954"/>
      <c r="CI21" s="954"/>
      <c r="CJ21" s="954"/>
      <c r="CK21" s="954"/>
      <c r="CL21" s="954"/>
      <c r="CM21" s="954"/>
      <c r="CN21" s="954"/>
      <c r="CO21" s="954"/>
      <c r="CP21" s="954"/>
      <c r="CQ21" s="954"/>
      <c r="CR21" s="954"/>
      <c r="CS21" s="954"/>
      <c r="CT21" s="954"/>
      <c r="CU21" s="954"/>
      <c r="CV21" s="954"/>
      <c r="CW21" s="954"/>
      <c r="CX21" s="1023"/>
      <c r="IB21" s="342"/>
      <c r="IC21" s="342"/>
      <c r="ID21" s="342"/>
      <c r="IE21" s="342"/>
      <c r="IF21" s="342"/>
      <c r="IG21" s="342"/>
      <c r="IH21" s="342"/>
      <c r="II21" s="342"/>
      <c r="IJ21" s="342"/>
      <c r="IK21" s="342"/>
      <c r="IL21" s="342"/>
      <c r="IM21" s="342"/>
      <c r="IN21" s="342"/>
      <c r="IO21" s="342"/>
      <c r="IP21" s="342"/>
      <c r="IQ21" s="342"/>
      <c r="IR21" s="342"/>
      <c r="IS21" s="342"/>
      <c r="IT21" s="342"/>
      <c r="IU21" s="342"/>
    </row>
    <row r="22" spans="1:102" ht="11.25" customHeight="1">
      <c r="A22" s="695" t="s">
        <v>268</v>
      </c>
      <c r="B22" s="936" t="s">
        <v>645</v>
      </c>
      <c r="C22" s="937">
        <v>49991</v>
      </c>
      <c r="D22" s="937">
        <v>100</v>
      </c>
      <c r="E22" s="938">
        <v>469.6</v>
      </c>
      <c r="F22" s="1007">
        <v>302</v>
      </c>
      <c r="G22" s="938">
        <v>54.7</v>
      </c>
      <c r="H22" s="850" t="s">
        <v>617</v>
      </c>
      <c r="I22" s="939">
        <v>85</v>
      </c>
      <c r="J22" s="939">
        <v>800</v>
      </c>
      <c r="K22" s="941">
        <v>30</v>
      </c>
      <c r="L22" s="942" t="s">
        <v>568</v>
      </c>
      <c r="M22" s="684" t="s">
        <v>389</v>
      </c>
      <c r="N22" s="939">
        <v>1200</v>
      </c>
      <c r="O22" s="940">
        <v>29.99</v>
      </c>
      <c r="P22" s="936">
        <v>4</v>
      </c>
      <c r="Q22" s="249" t="s">
        <v>328</v>
      </c>
      <c r="R22" s="850">
        <v>4</v>
      </c>
      <c r="S22" s="211"/>
      <c r="T22" s="212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515"/>
      <c r="AV22" s="515"/>
      <c r="AW22" s="515"/>
      <c r="AX22" s="515"/>
      <c r="AY22" s="515"/>
      <c r="AZ22" s="515"/>
      <c r="BA22" s="515"/>
      <c r="BB22" s="884"/>
      <c r="BC22" s="736"/>
      <c r="BD22" s="251"/>
      <c r="BE22" s="251"/>
      <c r="BF22" s="251"/>
      <c r="BG22" s="228"/>
      <c r="BH22" s="251"/>
      <c r="BI22" s="251"/>
      <c r="BJ22" s="1027"/>
      <c r="BK22" s="251"/>
      <c r="BL22" s="290"/>
      <c r="BM22" s="251"/>
      <c r="BN22" s="251"/>
      <c r="BO22" s="1027"/>
      <c r="BP22" s="251"/>
      <c r="BQ22" s="1027"/>
      <c r="BR22" s="251"/>
      <c r="BS22" s="251"/>
      <c r="BT22" s="251"/>
      <c r="BU22" s="1027"/>
      <c r="BV22" s="251"/>
      <c r="BW22" s="251"/>
      <c r="BX22" s="1027"/>
      <c r="BY22" s="260"/>
      <c r="BZ22" s="260"/>
      <c r="CA22" s="1027"/>
      <c r="CB22" s="251"/>
      <c r="CC22" s="1027"/>
      <c r="CD22" s="262"/>
      <c r="CE22" s="1027"/>
      <c r="CF22" s="251"/>
      <c r="CG22" s="778"/>
      <c r="CH22" s="778"/>
      <c r="CI22" s="778"/>
      <c r="CJ22" s="778"/>
      <c r="CK22" s="778"/>
      <c r="CL22" s="778"/>
      <c r="CM22" s="778"/>
      <c r="CN22" s="778"/>
      <c r="CO22" s="1028"/>
      <c r="CP22" s="778"/>
      <c r="CQ22" s="778"/>
      <c r="CR22" s="1028"/>
      <c r="CS22" s="778"/>
      <c r="CT22" s="778"/>
      <c r="CU22" s="778"/>
      <c r="CV22" s="1028"/>
      <c r="CW22" s="778"/>
      <c r="CX22" s="1029" t="s">
        <v>513</v>
      </c>
    </row>
    <row r="23" spans="1:102" ht="11.25" customHeight="1">
      <c r="A23" s="695"/>
      <c r="B23" s="936" t="s">
        <v>646</v>
      </c>
      <c r="C23" s="937">
        <v>88182</v>
      </c>
      <c r="D23" s="937">
        <v>100</v>
      </c>
      <c r="E23" s="938">
        <v>596.4</v>
      </c>
      <c r="F23" s="1007">
        <v>384</v>
      </c>
      <c r="G23" s="938">
        <v>64</v>
      </c>
      <c r="H23" s="850" t="s">
        <v>632</v>
      </c>
      <c r="I23" s="939">
        <v>93</v>
      </c>
      <c r="J23" s="939">
        <v>760</v>
      </c>
      <c r="K23" s="941">
        <v>27</v>
      </c>
      <c r="L23" s="942" t="s">
        <v>568</v>
      </c>
      <c r="M23" s="684" t="s">
        <v>389</v>
      </c>
      <c r="N23" s="939">
        <v>1200</v>
      </c>
      <c r="O23" s="940">
        <v>29.99</v>
      </c>
      <c r="P23" s="936">
        <v>4</v>
      </c>
      <c r="Q23" s="249" t="s">
        <v>328</v>
      </c>
      <c r="R23" s="850">
        <v>4</v>
      </c>
      <c r="S23" s="211"/>
      <c r="T23" s="212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515"/>
      <c r="AV23" s="515"/>
      <c r="AW23" s="515"/>
      <c r="AX23" s="515"/>
      <c r="AY23" s="515"/>
      <c r="AZ23" s="515"/>
      <c r="BA23" s="515"/>
      <c r="BB23" s="884"/>
      <c r="BC23" s="736"/>
      <c r="BD23" s="251"/>
      <c r="BE23" s="251"/>
      <c r="BF23" s="251"/>
      <c r="BG23" s="228"/>
      <c r="BH23" s="251"/>
      <c r="BI23" s="251"/>
      <c r="BJ23" s="1027"/>
      <c r="BK23" s="251"/>
      <c r="BL23" s="290"/>
      <c r="BM23" s="251"/>
      <c r="BN23" s="251"/>
      <c r="BO23" s="1027"/>
      <c r="BP23" s="251"/>
      <c r="BQ23" s="1027"/>
      <c r="BR23" s="251"/>
      <c r="BS23" s="251"/>
      <c r="BT23" s="251"/>
      <c r="BU23" s="1027"/>
      <c r="BV23" s="251"/>
      <c r="BW23" s="251"/>
      <c r="BX23" s="1027"/>
      <c r="BY23" s="260"/>
      <c r="BZ23" s="260"/>
      <c r="CA23" s="1027"/>
      <c r="CB23" s="251"/>
      <c r="CC23" s="1027"/>
      <c r="CD23" s="262"/>
      <c r="CE23" s="1027"/>
      <c r="CF23" s="251"/>
      <c r="CG23" s="778"/>
      <c r="CH23" s="778"/>
      <c r="CI23" s="778"/>
      <c r="CJ23" s="778"/>
      <c r="CK23" s="778"/>
      <c r="CL23" s="778"/>
      <c r="CM23" s="778"/>
      <c r="CN23" s="778"/>
      <c r="CO23" s="1028"/>
      <c r="CP23" s="778"/>
      <c r="CQ23" s="778"/>
      <c r="CR23" s="1028"/>
      <c r="CS23" s="778"/>
      <c r="CT23" s="778"/>
      <c r="CU23" s="778"/>
      <c r="CV23" s="1028"/>
      <c r="CW23" s="778"/>
      <c r="CX23" s="1029" t="s">
        <v>647</v>
      </c>
    </row>
    <row r="24" spans="1:102" ht="11.25" customHeight="1">
      <c r="A24" s="695"/>
      <c r="B24" s="936" t="s">
        <v>648</v>
      </c>
      <c r="C24" s="937">
        <v>61211</v>
      </c>
      <c r="D24" s="937">
        <v>100</v>
      </c>
      <c r="E24" s="938">
        <v>516.5</v>
      </c>
      <c r="F24" s="1007">
        <v>332</v>
      </c>
      <c r="G24" s="938">
        <v>57.4</v>
      </c>
      <c r="H24" s="850" t="s">
        <v>617</v>
      </c>
      <c r="I24" s="939">
        <v>93</v>
      </c>
      <c r="J24" s="939">
        <v>760</v>
      </c>
      <c r="K24" s="941">
        <v>28</v>
      </c>
      <c r="L24" s="942" t="s">
        <v>568</v>
      </c>
      <c r="M24" s="684" t="s">
        <v>389</v>
      </c>
      <c r="N24" s="939">
        <v>1440</v>
      </c>
      <c r="O24" s="940">
        <v>35.99</v>
      </c>
      <c r="P24" s="936">
        <v>4</v>
      </c>
      <c r="Q24" s="249" t="s">
        <v>328</v>
      </c>
      <c r="R24" s="850">
        <v>4</v>
      </c>
      <c r="S24" s="211"/>
      <c r="T24" s="212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515"/>
      <c r="AV24" s="515"/>
      <c r="AW24" s="515"/>
      <c r="AX24" s="515"/>
      <c r="AY24" s="515"/>
      <c r="AZ24" s="515"/>
      <c r="BA24" s="515"/>
      <c r="BB24" s="884"/>
      <c r="BC24" s="736"/>
      <c r="BD24" s="251"/>
      <c r="BE24" s="251"/>
      <c r="BF24" s="251"/>
      <c r="BG24" s="228"/>
      <c r="BH24" s="251"/>
      <c r="BI24" s="251"/>
      <c r="BJ24" s="1027"/>
      <c r="BK24" s="251"/>
      <c r="BL24" s="290"/>
      <c r="BM24" s="251"/>
      <c r="BN24" s="251"/>
      <c r="BO24" s="1027"/>
      <c r="BP24" s="251"/>
      <c r="BQ24" s="1027"/>
      <c r="BR24" s="251"/>
      <c r="BS24" s="251"/>
      <c r="BT24" s="251"/>
      <c r="BU24" s="1027"/>
      <c r="BV24" s="251"/>
      <c r="BW24" s="251"/>
      <c r="BX24" s="1027"/>
      <c r="BY24" s="260"/>
      <c r="BZ24" s="260"/>
      <c r="CA24" s="1027"/>
      <c r="CB24" s="251"/>
      <c r="CC24" s="1027"/>
      <c r="CD24" s="262"/>
      <c r="CE24" s="1027"/>
      <c r="CF24" s="251"/>
      <c r="CG24" s="778"/>
      <c r="CH24" s="778"/>
      <c r="CI24" s="778"/>
      <c r="CJ24" s="778"/>
      <c r="CK24" s="778"/>
      <c r="CL24" s="778"/>
      <c r="CM24" s="778"/>
      <c r="CN24" s="778"/>
      <c r="CO24" s="1028"/>
      <c r="CP24" s="778"/>
      <c r="CQ24" s="778"/>
      <c r="CR24" s="1028"/>
      <c r="CS24" s="778"/>
      <c r="CT24" s="778"/>
      <c r="CU24" s="778"/>
      <c r="CV24" s="1028"/>
      <c r="CW24" s="778"/>
      <c r="CX24" s="1029" t="s">
        <v>511</v>
      </c>
    </row>
    <row r="25" spans="1:102" ht="11.25" customHeight="1">
      <c r="A25" s="695"/>
      <c r="B25" s="936" t="s">
        <v>649</v>
      </c>
      <c r="C25" s="937">
        <v>54512</v>
      </c>
      <c r="D25" s="937">
        <v>100</v>
      </c>
      <c r="E25" s="938">
        <v>493.1</v>
      </c>
      <c r="F25" s="1007">
        <v>317</v>
      </c>
      <c r="G25" s="938">
        <v>54.7</v>
      </c>
      <c r="H25" s="850" t="s">
        <v>632</v>
      </c>
      <c r="I25" s="939">
        <v>85</v>
      </c>
      <c r="J25" s="939">
        <v>848</v>
      </c>
      <c r="K25" s="941">
        <v>40</v>
      </c>
      <c r="L25" s="942" t="s">
        <v>568</v>
      </c>
      <c r="M25" s="684" t="s">
        <v>389</v>
      </c>
      <c r="N25" s="939">
        <v>1200</v>
      </c>
      <c r="O25" s="940">
        <v>29.99</v>
      </c>
      <c r="P25" s="936">
        <v>4</v>
      </c>
      <c r="Q25" s="249" t="s">
        <v>328</v>
      </c>
      <c r="R25" s="850">
        <v>4</v>
      </c>
      <c r="S25" s="211"/>
      <c r="T25" s="212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515"/>
      <c r="AV25" s="515"/>
      <c r="AW25" s="515"/>
      <c r="AX25" s="515"/>
      <c r="AY25" s="515"/>
      <c r="AZ25" s="515"/>
      <c r="BA25" s="515"/>
      <c r="BB25" s="884"/>
      <c r="BC25" s="736"/>
      <c r="BD25" s="251"/>
      <c r="BE25" s="251"/>
      <c r="BF25" s="251"/>
      <c r="BG25" s="228"/>
      <c r="BH25" s="251"/>
      <c r="BI25" s="251"/>
      <c r="BJ25" s="1027"/>
      <c r="BK25" s="251"/>
      <c r="BL25" s="290"/>
      <c r="BM25" s="251"/>
      <c r="BN25" s="251"/>
      <c r="BO25" s="1027"/>
      <c r="BP25" s="251"/>
      <c r="BQ25" s="1027"/>
      <c r="BR25" s="251"/>
      <c r="BS25" s="251"/>
      <c r="BT25" s="251"/>
      <c r="BU25" s="1027"/>
      <c r="BV25" s="251"/>
      <c r="BW25" s="251"/>
      <c r="BX25" s="1027"/>
      <c r="BY25" s="260"/>
      <c r="BZ25" s="260"/>
      <c r="CA25" s="1027"/>
      <c r="CB25" s="251"/>
      <c r="CC25" s="1027"/>
      <c r="CD25" s="262"/>
      <c r="CE25" s="1027"/>
      <c r="CF25" s="251"/>
      <c r="CG25" s="778"/>
      <c r="CH25" s="778"/>
      <c r="CI25" s="778"/>
      <c r="CJ25" s="778"/>
      <c r="CK25" s="778"/>
      <c r="CL25" s="778"/>
      <c r="CM25" s="778"/>
      <c r="CN25" s="778"/>
      <c r="CO25" s="1028"/>
      <c r="CP25" s="778"/>
      <c r="CQ25" s="778"/>
      <c r="CR25" s="1028"/>
      <c r="CS25" s="778"/>
      <c r="CT25" s="778"/>
      <c r="CU25" s="778"/>
      <c r="CV25" s="1028"/>
      <c r="CW25" s="778"/>
      <c r="CX25" s="1029" t="s">
        <v>650</v>
      </c>
    </row>
    <row r="26" spans="1:102" ht="11.25" customHeight="1">
      <c r="A26" s="695"/>
      <c r="B26" s="1030" t="s">
        <v>651</v>
      </c>
      <c r="C26" s="937">
        <v>54080</v>
      </c>
      <c r="D26" s="937">
        <v>100</v>
      </c>
      <c r="E26" s="972">
        <v>602</v>
      </c>
      <c r="F26" s="1031">
        <v>385</v>
      </c>
      <c r="G26" s="1032">
        <v>64</v>
      </c>
      <c r="H26" s="850" t="s">
        <v>617</v>
      </c>
      <c r="I26" s="939">
        <v>100</v>
      </c>
      <c r="J26" s="939">
        <v>900</v>
      </c>
      <c r="K26" s="941">
        <v>40</v>
      </c>
      <c r="L26" s="942" t="s">
        <v>568</v>
      </c>
      <c r="M26" s="684" t="s">
        <v>389</v>
      </c>
      <c r="N26" s="939">
        <v>1440</v>
      </c>
      <c r="O26" s="940">
        <v>36</v>
      </c>
      <c r="P26" s="936">
        <v>4</v>
      </c>
      <c r="Q26" s="249" t="s">
        <v>328</v>
      </c>
      <c r="R26" s="850">
        <v>4</v>
      </c>
      <c r="S26" s="211"/>
      <c r="T26" s="212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515"/>
      <c r="AV26" s="515"/>
      <c r="AW26" s="515"/>
      <c r="AX26" s="515"/>
      <c r="AY26" s="515"/>
      <c r="AZ26" s="515"/>
      <c r="BA26" s="515"/>
      <c r="BB26" s="884"/>
      <c r="BC26" s="736"/>
      <c r="BD26" s="251"/>
      <c r="BE26" s="251"/>
      <c r="BF26" s="251"/>
      <c r="BG26" s="228"/>
      <c r="BH26" s="251"/>
      <c r="BI26" s="251"/>
      <c r="BJ26" s="1027"/>
      <c r="BK26" s="251"/>
      <c r="BL26" s="290"/>
      <c r="BM26" s="251"/>
      <c r="BN26" s="251"/>
      <c r="BO26" s="1027"/>
      <c r="BP26" s="251"/>
      <c r="BQ26" s="1027"/>
      <c r="BR26" s="251"/>
      <c r="BS26" s="251"/>
      <c r="BT26" s="251"/>
      <c r="BU26" s="1027"/>
      <c r="BV26" s="251"/>
      <c r="BW26" s="251"/>
      <c r="BX26" s="1027"/>
      <c r="BY26" s="260"/>
      <c r="BZ26" s="260"/>
      <c r="CA26" s="1027"/>
      <c r="CB26" s="251"/>
      <c r="CC26" s="1027"/>
      <c r="CD26" s="262"/>
      <c r="CE26" s="1027"/>
      <c r="CF26" s="251"/>
      <c r="CG26" s="778"/>
      <c r="CH26" s="778"/>
      <c r="CI26" s="778"/>
      <c r="CJ26" s="778"/>
      <c r="CK26" s="778"/>
      <c r="CL26" s="778"/>
      <c r="CM26" s="778"/>
      <c r="CN26" s="778"/>
      <c r="CO26" s="1028"/>
      <c r="CP26" s="778"/>
      <c r="CQ26" s="778"/>
      <c r="CR26" s="1028"/>
      <c r="CS26" s="778"/>
      <c r="CT26" s="778"/>
      <c r="CU26" s="778"/>
      <c r="CV26" s="1028"/>
      <c r="CW26" s="778"/>
      <c r="CX26" s="1006"/>
    </row>
    <row r="27" spans="1:255" s="122" customFormat="1" ht="4.5" customHeight="1">
      <c r="A27" s="1023"/>
      <c r="B27" s="1023"/>
      <c r="C27" s="954"/>
      <c r="D27" s="954"/>
      <c r="E27" s="954"/>
      <c r="F27" s="954"/>
      <c r="G27" s="954"/>
      <c r="H27" s="954"/>
      <c r="I27" s="954"/>
      <c r="J27" s="954"/>
      <c r="K27" s="954"/>
      <c r="L27" s="954"/>
      <c r="M27" s="954"/>
      <c r="N27" s="954"/>
      <c r="O27" s="954"/>
      <c r="P27" s="954"/>
      <c r="Q27" s="954"/>
      <c r="R27" s="954"/>
      <c r="S27" s="954"/>
      <c r="T27" s="954"/>
      <c r="U27" s="954"/>
      <c r="V27" s="954"/>
      <c r="W27" s="954"/>
      <c r="X27" s="954"/>
      <c r="Y27" s="954"/>
      <c r="Z27" s="954"/>
      <c r="AA27" s="954"/>
      <c r="AB27" s="954"/>
      <c r="AC27" s="954"/>
      <c r="AD27" s="954"/>
      <c r="AE27" s="954"/>
      <c r="AF27" s="954"/>
      <c r="AG27" s="954"/>
      <c r="AH27" s="954"/>
      <c r="AI27" s="954"/>
      <c r="AJ27" s="954"/>
      <c r="AK27" s="954"/>
      <c r="AL27" s="954"/>
      <c r="AM27" s="954"/>
      <c r="AN27" s="954"/>
      <c r="AO27" s="954"/>
      <c r="AP27" s="954"/>
      <c r="AQ27" s="954"/>
      <c r="AR27" s="954"/>
      <c r="AS27" s="954"/>
      <c r="AT27" s="954"/>
      <c r="AU27" s="954"/>
      <c r="AV27" s="954"/>
      <c r="AW27" s="954"/>
      <c r="AX27" s="954"/>
      <c r="AY27" s="954"/>
      <c r="AZ27" s="954"/>
      <c r="BA27" s="954"/>
      <c r="BB27" s="954"/>
      <c r="BC27" s="954"/>
      <c r="BD27" s="954"/>
      <c r="BE27" s="954"/>
      <c r="BF27" s="954"/>
      <c r="BG27" s="954"/>
      <c r="BH27" s="954"/>
      <c r="BI27" s="954"/>
      <c r="BJ27" s="954"/>
      <c r="BK27" s="954"/>
      <c r="BL27" s="954"/>
      <c r="BM27" s="954"/>
      <c r="BN27" s="954"/>
      <c r="BO27" s="954"/>
      <c r="BP27" s="954"/>
      <c r="BQ27" s="954"/>
      <c r="BR27" s="954"/>
      <c r="BS27" s="954"/>
      <c r="BT27" s="954"/>
      <c r="BU27" s="954"/>
      <c r="BV27" s="954"/>
      <c r="BW27" s="954"/>
      <c r="BX27" s="954"/>
      <c r="BY27" s="954"/>
      <c r="BZ27" s="954"/>
      <c r="CA27" s="954"/>
      <c r="CB27" s="954"/>
      <c r="CC27" s="954"/>
      <c r="CD27" s="954"/>
      <c r="CE27" s="954"/>
      <c r="CF27" s="954"/>
      <c r="CG27" s="954"/>
      <c r="CH27" s="954"/>
      <c r="CI27" s="954"/>
      <c r="CJ27" s="954"/>
      <c r="CK27" s="954"/>
      <c r="CL27" s="954"/>
      <c r="CM27" s="954"/>
      <c r="CN27" s="954"/>
      <c r="CO27" s="954"/>
      <c r="CP27" s="954"/>
      <c r="CQ27" s="954"/>
      <c r="CR27" s="954"/>
      <c r="CS27" s="954"/>
      <c r="CT27" s="954"/>
      <c r="CU27" s="954"/>
      <c r="CV27" s="954"/>
      <c r="CW27" s="954"/>
      <c r="CX27" s="1023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  <c r="IT27" s="342"/>
      <c r="IU27" s="342"/>
    </row>
    <row r="28" spans="1:255" s="122" customFormat="1" ht="11.25" customHeight="1">
      <c r="A28" s="696" t="s">
        <v>271</v>
      </c>
      <c r="B28" s="1033" t="s">
        <v>652</v>
      </c>
      <c r="C28" s="1034">
        <v>131115</v>
      </c>
      <c r="D28" s="751">
        <v>100</v>
      </c>
      <c r="E28" s="1035">
        <v>605.5</v>
      </c>
      <c r="F28" s="751">
        <v>165</v>
      </c>
      <c r="G28" s="1032">
        <v>42</v>
      </c>
      <c r="H28" s="751" t="s">
        <v>558</v>
      </c>
      <c r="I28" s="752">
        <v>130</v>
      </c>
      <c r="J28" s="1036">
        <v>2000</v>
      </c>
      <c r="K28" s="752">
        <v>55</v>
      </c>
      <c r="L28" s="307" t="s">
        <v>454</v>
      </c>
      <c r="M28" s="754" t="s">
        <v>389</v>
      </c>
      <c r="N28" s="752">
        <v>1500</v>
      </c>
      <c r="O28" s="1036">
        <v>37</v>
      </c>
      <c r="P28" s="450">
        <v>4</v>
      </c>
      <c r="Q28" s="249" t="s">
        <v>328</v>
      </c>
      <c r="R28" s="307">
        <v>2</v>
      </c>
      <c r="S28" s="211"/>
      <c r="T28" s="212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1037"/>
      <c r="AM28" s="1037"/>
      <c r="AN28" s="1037"/>
      <c r="AO28" s="1037"/>
      <c r="AP28" s="1037"/>
      <c r="AQ28" s="1037"/>
      <c r="AR28" s="1037"/>
      <c r="AS28" s="1037"/>
      <c r="AT28" s="1037"/>
      <c r="AU28" s="515"/>
      <c r="AV28" s="515"/>
      <c r="AW28" s="515"/>
      <c r="AX28" s="515"/>
      <c r="AY28" s="515"/>
      <c r="AZ28" s="515"/>
      <c r="BA28" s="515"/>
      <c r="BB28" s="884"/>
      <c r="BC28" s="946"/>
      <c r="BD28" s="946"/>
      <c r="BE28" s="1038"/>
      <c r="BF28" s="946"/>
      <c r="BG28" s="946"/>
      <c r="BH28" s="946"/>
      <c r="BI28" s="1038"/>
      <c r="BJ28" s="1039"/>
      <c r="BK28" s="1038"/>
      <c r="BL28" s="1040"/>
      <c r="BM28" s="1038"/>
      <c r="BN28" s="1038"/>
      <c r="BO28" s="1039"/>
      <c r="BP28" s="1041"/>
      <c r="BQ28" s="1039"/>
      <c r="BR28" s="1038"/>
      <c r="BS28" s="1038"/>
      <c r="BT28" s="1042"/>
      <c r="BU28" s="1039"/>
      <c r="BV28" s="1038"/>
      <c r="BW28" s="1038"/>
      <c r="BX28" s="1039"/>
      <c r="BY28" s="1043"/>
      <c r="BZ28" s="1043"/>
      <c r="CA28" s="1039"/>
      <c r="CB28" s="1044"/>
      <c r="CC28" s="1039"/>
      <c r="CD28" s="1045"/>
      <c r="CE28" s="1039"/>
      <c r="CF28" s="1038"/>
      <c r="CG28" s="947"/>
      <c r="CH28" s="947"/>
      <c r="CI28" s="891"/>
      <c r="CJ28" s="1046"/>
      <c r="CK28" s="1046"/>
      <c r="CL28" s="1046"/>
      <c r="CM28" s="1046"/>
      <c r="CN28" s="1046"/>
      <c r="CO28" s="1047"/>
      <c r="CP28" s="1046"/>
      <c r="CQ28" s="1046"/>
      <c r="CR28" s="1047"/>
      <c r="CS28" s="1046"/>
      <c r="CT28" s="1046"/>
      <c r="CU28" s="1046"/>
      <c r="CV28" s="1047"/>
      <c r="CW28" s="1046"/>
      <c r="CX28" s="1048" t="s">
        <v>653</v>
      </c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</row>
    <row r="29" spans="1:255" s="122" customFormat="1" ht="11.25" customHeight="1">
      <c r="A29" s="696"/>
      <c r="B29" s="1033"/>
      <c r="C29" s="1049"/>
      <c r="D29" s="837"/>
      <c r="E29" s="1050"/>
      <c r="F29" s="837"/>
      <c r="G29" s="1050"/>
      <c r="H29" s="837"/>
      <c r="I29" s="1049"/>
      <c r="J29" s="837"/>
      <c r="K29" s="1049"/>
      <c r="L29" s="1049"/>
      <c r="M29" s="754"/>
      <c r="N29" s="1049"/>
      <c r="O29" s="837"/>
      <c r="P29" s="450"/>
      <c r="Q29" s="249" t="s">
        <v>259</v>
      </c>
      <c r="R29" s="1049">
        <v>2</v>
      </c>
      <c r="S29" s="211"/>
      <c r="T29" s="212"/>
      <c r="U29" s="251"/>
      <c r="V29" s="251"/>
      <c r="W29" s="251"/>
      <c r="X29" s="167"/>
      <c r="Y29" s="251"/>
      <c r="Z29" s="251"/>
      <c r="AA29" s="251"/>
      <c r="AB29" s="251"/>
      <c r="AC29" s="220"/>
      <c r="AD29" s="251"/>
      <c r="AE29" s="251"/>
      <c r="AF29" s="251"/>
      <c r="AG29" s="251"/>
      <c r="AH29" s="251"/>
      <c r="AI29" s="251"/>
      <c r="AJ29" s="251"/>
      <c r="AK29" s="251"/>
      <c r="AL29" s="1037"/>
      <c r="AM29" s="1037"/>
      <c r="AN29" s="1037"/>
      <c r="AO29" s="1037"/>
      <c r="AP29" s="1037"/>
      <c r="AQ29" s="1037"/>
      <c r="AR29" s="1037"/>
      <c r="AS29" s="1037"/>
      <c r="AT29" s="1037"/>
      <c r="AU29" s="515"/>
      <c r="AV29" s="515"/>
      <c r="AW29" s="515"/>
      <c r="AX29" s="515"/>
      <c r="AY29" s="515"/>
      <c r="AZ29" s="515"/>
      <c r="BA29" s="515"/>
      <c r="BB29" s="884"/>
      <c r="BC29" s="946"/>
      <c r="BD29" s="946"/>
      <c r="BE29" s="374"/>
      <c r="BF29" s="946"/>
      <c r="BG29" s="946"/>
      <c r="BH29" s="946"/>
      <c r="BI29" s="374"/>
      <c r="BJ29" s="1051"/>
      <c r="BK29" s="374"/>
      <c r="BL29" s="1040"/>
      <c r="BM29" s="374"/>
      <c r="BN29" s="374"/>
      <c r="BO29" s="1051"/>
      <c r="BP29" s="1041"/>
      <c r="BQ29" s="1051"/>
      <c r="BR29" s="374"/>
      <c r="BS29" s="374"/>
      <c r="BT29" s="1042"/>
      <c r="BU29" s="1051"/>
      <c r="BV29" s="374"/>
      <c r="BW29" s="374"/>
      <c r="BX29" s="1051"/>
      <c r="BY29" s="1043"/>
      <c r="BZ29" s="1043"/>
      <c r="CA29" s="1051"/>
      <c r="CB29" s="1044"/>
      <c r="CC29" s="1051"/>
      <c r="CD29" s="1045"/>
      <c r="CE29" s="1051"/>
      <c r="CF29" s="374"/>
      <c r="CG29" s="760"/>
      <c r="CH29" s="760"/>
      <c r="CI29" s="891"/>
      <c r="CJ29" s="1052"/>
      <c r="CK29" s="1052"/>
      <c r="CL29" s="1052"/>
      <c r="CM29" s="1052"/>
      <c r="CN29" s="1052"/>
      <c r="CO29" s="1053"/>
      <c r="CP29" s="1052"/>
      <c r="CQ29" s="1052"/>
      <c r="CR29" s="1053"/>
      <c r="CS29" s="1052"/>
      <c r="CT29" s="1052"/>
      <c r="CU29" s="1052"/>
      <c r="CV29" s="1053"/>
      <c r="CW29" s="1052"/>
      <c r="CX29" s="1048"/>
      <c r="IB29" s="342"/>
      <c r="IC29" s="342"/>
      <c r="ID29" s="342"/>
      <c r="IE29" s="342"/>
      <c r="IF29" s="342"/>
      <c r="IG29" s="342"/>
      <c r="IH29" s="342"/>
      <c r="II29" s="342"/>
      <c r="IJ29" s="342"/>
      <c r="IK29" s="342"/>
      <c r="IL29" s="342"/>
      <c r="IM29" s="342"/>
      <c r="IN29" s="342"/>
      <c r="IO29" s="342"/>
      <c r="IP29" s="342"/>
      <c r="IQ29" s="342"/>
      <c r="IR29" s="342"/>
      <c r="IS29" s="342"/>
      <c r="IT29" s="342"/>
      <c r="IU29" s="342"/>
    </row>
    <row r="30" spans="1:255" s="122" customFormat="1" ht="4.5" customHeight="1">
      <c r="A30" s="696"/>
      <c r="B30" s="1023"/>
      <c r="C30" s="1054"/>
      <c r="D30" s="1054"/>
      <c r="E30" s="1054"/>
      <c r="F30" s="1054"/>
      <c r="G30" s="1054"/>
      <c r="H30" s="1054"/>
      <c r="I30" s="1054"/>
      <c r="J30" s="1054"/>
      <c r="K30" s="1054"/>
      <c r="L30" s="1054"/>
      <c r="M30" s="1054"/>
      <c r="N30" s="1054"/>
      <c r="O30" s="1054"/>
      <c r="P30" s="1054"/>
      <c r="Q30" s="1054"/>
      <c r="R30" s="1054"/>
      <c r="S30" s="1054"/>
      <c r="T30" s="1054"/>
      <c r="U30" s="1054"/>
      <c r="V30" s="1054"/>
      <c r="W30" s="1054"/>
      <c r="X30" s="1054"/>
      <c r="Y30" s="1054"/>
      <c r="Z30" s="1054"/>
      <c r="AA30" s="1054"/>
      <c r="AB30" s="1054"/>
      <c r="AC30" s="1054"/>
      <c r="AD30" s="1054"/>
      <c r="AE30" s="1054"/>
      <c r="AF30" s="1054"/>
      <c r="AG30" s="1054"/>
      <c r="AH30" s="1054"/>
      <c r="AI30" s="1054"/>
      <c r="AJ30" s="1054"/>
      <c r="AK30" s="1054"/>
      <c r="AL30" s="1054"/>
      <c r="AM30" s="1054"/>
      <c r="AN30" s="1054"/>
      <c r="AO30" s="1054"/>
      <c r="AP30" s="1054"/>
      <c r="AQ30" s="1054"/>
      <c r="AR30" s="1054"/>
      <c r="AS30" s="1054"/>
      <c r="AT30" s="1054"/>
      <c r="AU30" s="1054"/>
      <c r="AV30" s="1054"/>
      <c r="AW30" s="1054"/>
      <c r="AX30" s="1054"/>
      <c r="AY30" s="1054"/>
      <c r="AZ30" s="1054"/>
      <c r="BA30" s="1054"/>
      <c r="BB30" s="1054"/>
      <c r="BC30" s="1054"/>
      <c r="BD30" s="1054"/>
      <c r="BE30" s="1054"/>
      <c r="BF30" s="1054"/>
      <c r="BG30" s="1054"/>
      <c r="BH30" s="1054"/>
      <c r="BI30" s="1054"/>
      <c r="BJ30" s="1054"/>
      <c r="BK30" s="1054"/>
      <c r="BL30" s="1054"/>
      <c r="BM30" s="1054"/>
      <c r="BN30" s="1054"/>
      <c r="BO30" s="1054"/>
      <c r="BP30" s="1054"/>
      <c r="BQ30" s="1054"/>
      <c r="BR30" s="1054"/>
      <c r="BS30" s="1054"/>
      <c r="BT30" s="1054"/>
      <c r="BU30" s="1054"/>
      <c r="BV30" s="1054"/>
      <c r="BW30" s="1054"/>
      <c r="BX30" s="1054"/>
      <c r="BY30" s="1054"/>
      <c r="BZ30" s="1054"/>
      <c r="CA30" s="1054"/>
      <c r="CB30" s="1054"/>
      <c r="CC30" s="1054"/>
      <c r="CD30" s="1054"/>
      <c r="CE30" s="1054"/>
      <c r="CF30" s="1054"/>
      <c r="CG30" s="1054"/>
      <c r="CH30" s="1054"/>
      <c r="CI30" s="1054"/>
      <c r="CJ30" s="1054"/>
      <c r="CK30" s="1054"/>
      <c r="CL30" s="1054"/>
      <c r="CM30" s="1054"/>
      <c r="CN30" s="1054"/>
      <c r="CO30" s="1054"/>
      <c r="CP30" s="1054"/>
      <c r="CQ30" s="1054"/>
      <c r="CR30" s="1054"/>
      <c r="CS30" s="1054"/>
      <c r="CT30" s="1054"/>
      <c r="CU30" s="1054"/>
      <c r="CV30" s="1054"/>
      <c r="CW30" s="1054"/>
      <c r="CX30" s="1023"/>
      <c r="IB30" s="342"/>
      <c r="IC30" s="342"/>
      <c r="ID30" s="342"/>
      <c r="IE30" s="342"/>
      <c r="IF30" s="342"/>
      <c r="IG30" s="342"/>
      <c r="IH30" s="342"/>
      <c r="II30" s="342"/>
      <c r="IJ30" s="342"/>
      <c r="IK30" s="342"/>
      <c r="IL30" s="342"/>
      <c r="IM30" s="342"/>
      <c r="IN30" s="342"/>
      <c r="IO30" s="342"/>
      <c r="IP30" s="342"/>
      <c r="IQ30" s="342"/>
      <c r="IR30" s="342"/>
      <c r="IS30" s="342"/>
      <c r="IT30" s="342"/>
      <c r="IU30" s="342"/>
    </row>
    <row r="31" spans="1:255" s="122" customFormat="1" ht="11.25" customHeight="1">
      <c r="A31" s="696"/>
      <c r="B31" s="1055" t="s">
        <v>654</v>
      </c>
      <c r="C31" s="307" t="s">
        <v>401</v>
      </c>
      <c r="D31" s="751">
        <v>100</v>
      </c>
      <c r="E31" s="749">
        <v>622.8</v>
      </c>
      <c r="F31" s="751">
        <v>198</v>
      </c>
      <c r="G31" s="1032">
        <v>50</v>
      </c>
      <c r="H31" s="751" t="s">
        <v>627</v>
      </c>
      <c r="I31" s="752">
        <v>135</v>
      </c>
      <c r="J31" s="1036">
        <v>2500</v>
      </c>
      <c r="K31" s="752">
        <v>50</v>
      </c>
      <c r="L31" s="307" t="s">
        <v>454</v>
      </c>
      <c r="M31" s="754" t="s">
        <v>389</v>
      </c>
      <c r="N31" s="752">
        <v>1400</v>
      </c>
      <c r="O31" s="1036">
        <v>39</v>
      </c>
      <c r="P31" s="450">
        <v>4</v>
      </c>
      <c r="Q31" s="249" t="s">
        <v>328</v>
      </c>
      <c r="R31" s="307">
        <v>2</v>
      </c>
      <c r="S31" s="211"/>
      <c r="T31" s="212"/>
      <c r="U31" s="251"/>
      <c r="V31" s="251"/>
      <c r="W31" s="251"/>
      <c r="X31" s="167"/>
      <c r="Y31" s="251"/>
      <c r="Z31" s="251"/>
      <c r="AA31" s="251"/>
      <c r="AB31" s="251"/>
      <c r="AC31" s="220"/>
      <c r="AD31" s="251"/>
      <c r="AE31" s="222"/>
      <c r="AF31" s="251"/>
      <c r="AG31" s="251"/>
      <c r="AH31" s="251"/>
      <c r="AI31" s="251"/>
      <c r="AJ31" s="251"/>
      <c r="AK31" s="251"/>
      <c r="AL31" s="1037"/>
      <c r="AM31" s="1037"/>
      <c r="AN31" s="1037"/>
      <c r="AO31" s="1037"/>
      <c r="AP31" s="1037"/>
      <c r="AQ31" s="1037"/>
      <c r="AR31" s="1037"/>
      <c r="AS31" s="1037"/>
      <c r="AT31" s="1037"/>
      <c r="AU31" s="515"/>
      <c r="AV31" s="515"/>
      <c r="AW31" s="515"/>
      <c r="AX31" s="515"/>
      <c r="AY31" s="515"/>
      <c r="AZ31" s="515"/>
      <c r="BA31" s="515"/>
      <c r="BB31" s="884"/>
      <c r="BC31" s="946"/>
      <c r="BD31" s="946"/>
      <c r="BE31" s="374"/>
      <c r="BF31" s="946"/>
      <c r="BG31" s="946"/>
      <c r="BH31" s="946"/>
      <c r="BI31" s="374"/>
      <c r="BJ31" s="1051"/>
      <c r="BK31" s="374"/>
      <c r="BL31" s="1056"/>
      <c r="BM31" s="374"/>
      <c r="BN31" s="374"/>
      <c r="BO31" s="1051"/>
      <c r="BP31" s="1041"/>
      <c r="BQ31" s="1051"/>
      <c r="BR31" s="374"/>
      <c r="BS31" s="374"/>
      <c r="BT31" s="1042"/>
      <c r="BU31" s="1051"/>
      <c r="BV31" s="374"/>
      <c r="BW31" s="374"/>
      <c r="BX31" s="1051"/>
      <c r="BY31" s="1057"/>
      <c r="BZ31" s="1057"/>
      <c r="CA31" s="1051"/>
      <c r="CB31" s="1044"/>
      <c r="CC31" s="1051"/>
      <c r="CD31" s="1058"/>
      <c r="CE31" s="1051"/>
      <c r="CF31" s="374"/>
      <c r="CG31" s="760"/>
      <c r="CH31" s="760"/>
      <c r="CI31" s="891"/>
      <c r="CJ31" s="1052"/>
      <c r="CK31" s="1052"/>
      <c r="CL31" s="1052"/>
      <c r="CM31" s="1052"/>
      <c r="CN31" s="1052"/>
      <c r="CO31" s="1053"/>
      <c r="CP31" s="1052"/>
      <c r="CQ31" s="1052"/>
      <c r="CR31" s="1053"/>
      <c r="CS31" s="1052"/>
      <c r="CT31" s="1052"/>
      <c r="CU31" s="1052"/>
      <c r="CV31" s="1053"/>
      <c r="CW31" s="1052"/>
      <c r="CX31" s="818"/>
      <c r="IB31" s="342"/>
      <c r="IC31" s="342"/>
      <c r="ID31" s="342"/>
      <c r="IE31" s="342"/>
      <c r="IF31" s="342"/>
      <c r="IG31" s="342"/>
      <c r="IH31" s="342"/>
      <c r="II31" s="342"/>
      <c r="IJ31" s="342"/>
      <c r="IK31" s="342"/>
      <c r="IL31" s="342"/>
      <c r="IM31" s="342"/>
      <c r="IN31" s="342"/>
      <c r="IO31" s="342"/>
      <c r="IP31" s="342"/>
      <c r="IQ31" s="342"/>
      <c r="IR31" s="342"/>
      <c r="IS31" s="342"/>
      <c r="IT31" s="342"/>
      <c r="IU31" s="342"/>
    </row>
    <row r="32" spans="1:255" s="122" customFormat="1" ht="11.25" customHeight="1">
      <c r="A32" s="696"/>
      <c r="B32" s="1055"/>
      <c r="C32" s="307"/>
      <c r="D32" s="751"/>
      <c r="E32" s="749"/>
      <c r="F32" s="751"/>
      <c r="G32" s="749"/>
      <c r="H32" s="751"/>
      <c r="I32" s="307"/>
      <c r="J32" s="751"/>
      <c r="K32" s="307"/>
      <c r="L32" s="307"/>
      <c r="M32" s="754"/>
      <c r="N32" s="307"/>
      <c r="O32" s="751"/>
      <c r="P32" s="450"/>
      <c r="Q32" s="249" t="s">
        <v>259</v>
      </c>
      <c r="R32" s="307">
        <v>2</v>
      </c>
      <c r="S32" s="211"/>
      <c r="T32" s="212"/>
      <c r="U32" s="251"/>
      <c r="V32" s="251"/>
      <c r="W32" s="251"/>
      <c r="X32" s="167"/>
      <c r="Y32" s="251"/>
      <c r="Z32" s="251"/>
      <c r="AA32" s="251"/>
      <c r="AB32" s="251"/>
      <c r="AC32" s="220"/>
      <c r="AD32" s="251"/>
      <c r="AE32" s="251"/>
      <c r="AF32" s="251"/>
      <c r="AG32" s="251"/>
      <c r="AH32" s="251"/>
      <c r="AI32" s="251"/>
      <c r="AJ32" s="251"/>
      <c r="AK32" s="251"/>
      <c r="AL32" s="1037"/>
      <c r="AM32" s="1037"/>
      <c r="AN32" s="1037"/>
      <c r="AO32" s="1037"/>
      <c r="AP32" s="1037"/>
      <c r="AQ32" s="1037"/>
      <c r="AR32" s="1037"/>
      <c r="AS32" s="1037"/>
      <c r="AT32" s="1037"/>
      <c r="AU32" s="515"/>
      <c r="AV32" s="515"/>
      <c r="AW32" s="515"/>
      <c r="AX32" s="515"/>
      <c r="AY32" s="515"/>
      <c r="AZ32" s="515"/>
      <c r="BA32" s="515"/>
      <c r="BB32" s="884"/>
      <c r="BC32" s="946"/>
      <c r="BD32" s="946"/>
      <c r="BE32" s="1059"/>
      <c r="BF32" s="946"/>
      <c r="BG32" s="946"/>
      <c r="BH32" s="946"/>
      <c r="BI32" s="1059"/>
      <c r="BJ32" s="1060"/>
      <c r="BK32" s="1059"/>
      <c r="BL32" s="1061"/>
      <c r="BM32" s="1059"/>
      <c r="BN32" s="1059"/>
      <c r="BO32" s="1060"/>
      <c r="BP32" s="1041"/>
      <c r="BQ32" s="1060"/>
      <c r="BR32" s="1059"/>
      <c r="BS32" s="1059"/>
      <c r="BT32" s="1042"/>
      <c r="BU32" s="1060"/>
      <c r="BV32" s="1059"/>
      <c r="BW32" s="1059"/>
      <c r="BX32" s="1060"/>
      <c r="BY32" s="1057"/>
      <c r="BZ32" s="1057"/>
      <c r="CA32" s="1060"/>
      <c r="CB32" s="1044"/>
      <c r="CC32" s="1060"/>
      <c r="CD32" s="1058"/>
      <c r="CE32" s="1060"/>
      <c r="CF32" s="1059"/>
      <c r="CG32" s="929"/>
      <c r="CH32" s="929"/>
      <c r="CI32" s="891"/>
      <c r="CJ32" s="1062"/>
      <c r="CK32" s="1062"/>
      <c r="CL32" s="1062"/>
      <c r="CM32" s="1062"/>
      <c r="CN32" s="1062"/>
      <c r="CO32" s="1063"/>
      <c r="CP32" s="1062"/>
      <c r="CQ32" s="1062"/>
      <c r="CR32" s="1063"/>
      <c r="CS32" s="1062"/>
      <c r="CT32" s="1062"/>
      <c r="CU32" s="1062"/>
      <c r="CV32" s="1063"/>
      <c r="CW32" s="1062"/>
      <c r="CX32" s="818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  <c r="IT32" s="342"/>
      <c r="IU32" s="342"/>
    </row>
    <row r="33" spans="1:255" s="280" customFormat="1" ht="4.5" customHeight="1">
      <c r="A33" s="1023"/>
      <c r="B33" s="1023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064"/>
      <c r="P33" s="1064"/>
      <c r="Q33" s="1064"/>
      <c r="R33" s="1064"/>
      <c r="S33" s="1064"/>
      <c r="T33" s="1064"/>
      <c r="U33" s="1064"/>
      <c r="V33" s="1064"/>
      <c r="W33" s="1064"/>
      <c r="X33" s="1064"/>
      <c r="Y33" s="1064"/>
      <c r="Z33" s="1064"/>
      <c r="AA33" s="1064"/>
      <c r="AB33" s="1064"/>
      <c r="AC33" s="1064"/>
      <c r="AD33" s="1064"/>
      <c r="AE33" s="1064"/>
      <c r="AF33" s="1064"/>
      <c r="AG33" s="1064"/>
      <c r="AH33" s="1064"/>
      <c r="AI33" s="1064"/>
      <c r="AJ33" s="1064"/>
      <c r="AK33" s="1064"/>
      <c r="AL33" s="1064"/>
      <c r="AM33" s="1064"/>
      <c r="AN33" s="1064"/>
      <c r="AO33" s="1064"/>
      <c r="AP33" s="1064"/>
      <c r="AQ33" s="1064"/>
      <c r="AR33" s="1064"/>
      <c r="AS33" s="1064"/>
      <c r="AT33" s="1064"/>
      <c r="AU33" s="1064"/>
      <c r="AV33" s="1064"/>
      <c r="AW33" s="1064"/>
      <c r="AX33" s="1064"/>
      <c r="AY33" s="1064"/>
      <c r="AZ33" s="1064"/>
      <c r="BA33" s="1064"/>
      <c r="BB33" s="1064"/>
      <c r="BC33" s="1064"/>
      <c r="BD33" s="1064"/>
      <c r="BE33" s="1064"/>
      <c r="BF33" s="1064"/>
      <c r="BG33" s="1064"/>
      <c r="BH33" s="1064"/>
      <c r="BI33" s="1064"/>
      <c r="BJ33" s="1064"/>
      <c r="BK33" s="1064"/>
      <c r="BL33" s="1064"/>
      <c r="BM33" s="1064"/>
      <c r="BN33" s="1064"/>
      <c r="BO33" s="1064"/>
      <c r="BP33" s="1064"/>
      <c r="BQ33" s="1064"/>
      <c r="BR33" s="1064"/>
      <c r="BS33" s="1064"/>
      <c r="BT33" s="1064"/>
      <c r="BU33" s="1064"/>
      <c r="BV33" s="1064"/>
      <c r="BW33" s="1064"/>
      <c r="BX33" s="1064"/>
      <c r="BY33" s="1064"/>
      <c r="BZ33" s="1064"/>
      <c r="CA33" s="1064"/>
      <c r="CB33" s="1064"/>
      <c r="CC33" s="1064"/>
      <c r="CD33" s="1064"/>
      <c r="CE33" s="1064"/>
      <c r="CF33" s="1064"/>
      <c r="CG33" s="1064"/>
      <c r="CH33" s="1064"/>
      <c r="CI33" s="1064"/>
      <c r="CJ33" s="1064"/>
      <c r="CK33" s="1064"/>
      <c r="CL33" s="1064"/>
      <c r="CM33" s="1064"/>
      <c r="CN33" s="1064"/>
      <c r="CO33" s="1064"/>
      <c r="CP33" s="1064"/>
      <c r="CQ33" s="1064"/>
      <c r="CR33" s="1064"/>
      <c r="CS33" s="1064"/>
      <c r="CT33" s="1064"/>
      <c r="CU33" s="1064"/>
      <c r="CV33" s="1064"/>
      <c r="CW33" s="1064"/>
      <c r="CX33" s="1023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102" ht="11.25" customHeight="1">
      <c r="A34" s="696" t="s">
        <v>271</v>
      </c>
      <c r="B34" s="936" t="s">
        <v>655</v>
      </c>
      <c r="C34" s="937">
        <v>67909</v>
      </c>
      <c r="D34" s="937">
        <v>33</v>
      </c>
      <c r="E34" s="938">
        <v>280</v>
      </c>
      <c r="F34" s="1007">
        <v>85</v>
      </c>
      <c r="G34" s="938">
        <v>41.2</v>
      </c>
      <c r="H34" s="850" t="s">
        <v>558</v>
      </c>
      <c r="I34" s="939">
        <v>65</v>
      </c>
      <c r="J34" s="939">
        <v>1200</v>
      </c>
      <c r="K34" s="941">
        <v>104</v>
      </c>
      <c r="L34" s="942" t="s">
        <v>568</v>
      </c>
      <c r="M34" s="684" t="s">
        <v>389</v>
      </c>
      <c r="N34" s="939">
        <v>1000</v>
      </c>
      <c r="O34" s="940">
        <v>24.99</v>
      </c>
      <c r="P34" s="936">
        <v>4</v>
      </c>
      <c r="Q34" s="249" t="s">
        <v>328</v>
      </c>
      <c r="R34" s="850">
        <v>4</v>
      </c>
      <c r="S34" s="211"/>
      <c r="T34" s="212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251"/>
      <c r="AJ34" s="251"/>
      <c r="AK34" s="251"/>
      <c r="AL34" s="228"/>
      <c r="AM34" s="251"/>
      <c r="AN34" s="251"/>
      <c r="AO34" s="251"/>
      <c r="AP34" s="251"/>
      <c r="AQ34" s="251"/>
      <c r="AR34" s="251"/>
      <c r="AS34" s="251"/>
      <c r="AT34" s="251"/>
      <c r="AU34" s="515"/>
      <c r="AV34" s="515"/>
      <c r="AW34" s="515"/>
      <c r="AX34" s="515"/>
      <c r="AY34" s="515"/>
      <c r="AZ34" s="515"/>
      <c r="BA34" s="515"/>
      <c r="BB34" s="884"/>
      <c r="BC34" s="736"/>
      <c r="BD34" s="251"/>
      <c r="BE34" s="251"/>
      <c r="BF34" s="251"/>
      <c r="BG34" s="228"/>
      <c r="BH34" s="251"/>
      <c r="BI34" s="251"/>
      <c r="BJ34" s="1027"/>
      <c r="BK34" s="251"/>
      <c r="BL34" s="290"/>
      <c r="BM34" s="251"/>
      <c r="BN34" s="251"/>
      <c r="BO34" s="1027"/>
      <c r="BP34" s="251"/>
      <c r="BQ34" s="1027"/>
      <c r="BR34" s="251"/>
      <c r="BS34" s="251"/>
      <c r="BT34" s="251"/>
      <c r="BU34" s="1027"/>
      <c r="BV34" s="251"/>
      <c r="BW34" s="251"/>
      <c r="BX34" s="1027"/>
      <c r="BY34" s="260"/>
      <c r="BZ34" s="260"/>
      <c r="CA34" s="1027"/>
      <c r="CB34" s="251"/>
      <c r="CC34" s="1027"/>
      <c r="CD34" s="262"/>
      <c r="CE34" s="1027"/>
      <c r="CF34" s="251"/>
      <c r="CG34" s="778"/>
      <c r="CH34" s="778"/>
      <c r="CI34" s="778"/>
      <c r="CJ34" s="778"/>
      <c r="CK34" s="778"/>
      <c r="CL34" s="778"/>
      <c r="CM34" s="778"/>
      <c r="CN34" s="778"/>
      <c r="CO34" s="1028"/>
      <c r="CP34" s="778"/>
      <c r="CQ34" s="778"/>
      <c r="CR34" s="1028"/>
      <c r="CS34" s="778"/>
      <c r="CT34" s="778"/>
      <c r="CU34" s="778"/>
      <c r="CV34" s="1028"/>
      <c r="CW34" s="778"/>
      <c r="CX34" s="1029" t="s">
        <v>656</v>
      </c>
    </row>
    <row r="35" spans="1:102" ht="11.25" customHeight="1">
      <c r="A35" s="696"/>
      <c r="B35" s="936" t="s">
        <v>657</v>
      </c>
      <c r="C35" s="937">
        <v>83655</v>
      </c>
      <c r="D35" s="937">
        <v>33</v>
      </c>
      <c r="E35" s="938">
        <v>300</v>
      </c>
      <c r="F35" s="1007">
        <v>94</v>
      </c>
      <c r="G35" s="938">
        <v>43.3</v>
      </c>
      <c r="H35" s="850" t="s">
        <v>558</v>
      </c>
      <c r="I35" s="939">
        <v>71</v>
      </c>
      <c r="J35" s="939">
        <v>1140</v>
      </c>
      <c r="K35" s="941">
        <v>98</v>
      </c>
      <c r="L35" s="942" t="s">
        <v>568</v>
      </c>
      <c r="M35" s="684" t="s">
        <v>389</v>
      </c>
      <c r="N35" s="939">
        <v>1200</v>
      </c>
      <c r="O35" s="940">
        <v>29.99</v>
      </c>
      <c r="P35" s="936">
        <v>4</v>
      </c>
      <c r="Q35" s="249" t="s">
        <v>328</v>
      </c>
      <c r="R35" s="850">
        <v>4</v>
      </c>
      <c r="S35" s="211"/>
      <c r="T35" s="212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515"/>
      <c r="AV35" s="515"/>
      <c r="AW35" s="515"/>
      <c r="AX35" s="515"/>
      <c r="AY35" s="515"/>
      <c r="AZ35" s="515"/>
      <c r="BA35" s="515"/>
      <c r="BB35" s="884"/>
      <c r="BC35" s="736"/>
      <c r="BD35" s="251"/>
      <c r="BE35" s="251"/>
      <c r="BF35" s="251"/>
      <c r="BG35" s="228"/>
      <c r="BH35" s="251"/>
      <c r="BI35" s="251"/>
      <c r="BJ35" s="1027"/>
      <c r="BK35" s="251"/>
      <c r="BL35" s="290"/>
      <c r="BM35" s="251"/>
      <c r="BN35" s="251"/>
      <c r="BO35" s="1027"/>
      <c r="BP35" s="251"/>
      <c r="BQ35" s="1027"/>
      <c r="BR35" s="251"/>
      <c r="BS35" s="251"/>
      <c r="BT35" s="251"/>
      <c r="BU35" s="1027"/>
      <c r="BV35" s="251"/>
      <c r="BW35" s="251"/>
      <c r="BX35" s="1027"/>
      <c r="BY35" s="260"/>
      <c r="BZ35" s="260"/>
      <c r="CA35" s="1027"/>
      <c r="CB35" s="251"/>
      <c r="CC35" s="1027"/>
      <c r="CD35" s="262"/>
      <c r="CE35" s="1027"/>
      <c r="CF35" s="251"/>
      <c r="CG35" s="778"/>
      <c r="CH35" s="778"/>
      <c r="CI35" s="778"/>
      <c r="CJ35" s="778"/>
      <c r="CK35" s="778"/>
      <c r="CL35" s="778"/>
      <c r="CM35" s="778"/>
      <c r="CN35" s="778"/>
      <c r="CO35" s="1028"/>
      <c r="CP35" s="778"/>
      <c r="CQ35" s="778"/>
      <c r="CR35" s="1028"/>
      <c r="CS35" s="778"/>
      <c r="CT35" s="778"/>
      <c r="CU35" s="778"/>
      <c r="CV35" s="1028"/>
      <c r="CW35" s="778"/>
      <c r="CX35" s="1029" t="s">
        <v>658</v>
      </c>
    </row>
    <row r="36" spans="1:102" ht="11.25" customHeight="1">
      <c r="A36" s="696"/>
      <c r="B36" s="641" t="s">
        <v>659</v>
      </c>
      <c r="C36" s="307" t="s">
        <v>401</v>
      </c>
      <c r="D36" s="937">
        <v>33</v>
      </c>
      <c r="E36" s="938">
        <v>227.5</v>
      </c>
      <c r="F36" s="1007">
        <v>70</v>
      </c>
      <c r="G36" s="938">
        <v>33.8</v>
      </c>
      <c r="H36" s="850" t="s">
        <v>543</v>
      </c>
      <c r="I36" s="939">
        <v>71</v>
      </c>
      <c r="J36" s="939">
        <v>1200</v>
      </c>
      <c r="K36" s="941">
        <v>93</v>
      </c>
      <c r="L36" s="942" t="s">
        <v>568</v>
      </c>
      <c r="M36" s="684" t="s">
        <v>389</v>
      </c>
      <c r="N36" s="939">
        <v>1000</v>
      </c>
      <c r="O36" s="940">
        <v>24.99</v>
      </c>
      <c r="P36" s="936">
        <v>4</v>
      </c>
      <c r="Q36" s="249" t="s">
        <v>328</v>
      </c>
      <c r="R36" s="850">
        <v>4</v>
      </c>
      <c r="S36" s="211"/>
      <c r="T36" s="212"/>
      <c r="U36" s="251"/>
      <c r="V36" s="251"/>
      <c r="W36" s="251"/>
      <c r="X36" s="251"/>
      <c r="Y36" s="251"/>
      <c r="Z36" s="251"/>
      <c r="AA36" s="251"/>
      <c r="AB36" s="251"/>
      <c r="AC36" s="251"/>
      <c r="AD36" s="251"/>
      <c r="AE36" s="251"/>
      <c r="AF36" s="251"/>
      <c r="AG36" s="251"/>
      <c r="AH36" s="251"/>
      <c r="AI36" s="251"/>
      <c r="AJ36" s="251"/>
      <c r="AK36" s="251"/>
      <c r="AL36" s="251"/>
      <c r="AM36" s="251"/>
      <c r="AN36" s="251"/>
      <c r="AO36" s="251"/>
      <c r="AP36" s="251"/>
      <c r="AQ36" s="251"/>
      <c r="AR36" s="251"/>
      <c r="AS36" s="251"/>
      <c r="AT36" s="251"/>
      <c r="AU36" s="515"/>
      <c r="AV36" s="515"/>
      <c r="AW36" s="515"/>
      <c r="AX36" s="515"/>
      <c r="AY36" s="515"/>
      <c r="AZ36" s="515"/>
      <c r="BA36" s="515"/>
      <c r="BB36" s="884"/>
      <c r="BC36" s="736"/>
      <c r="BD36" s="251"/>
      <c r="BE36" s="251"/>
      <c r="BF36" s="251"/>
      <c r="BG36" s="228"/>
      <c r="BH36" s="251"/>
      <c r="BI36" s="251"/>
      <c r="BJ36" s="1027"/>
      <c r="BK36" s="251"/>
      <c r="BL36" s="290"/>
      <c r="BM36" s="251"/>
      <c r="BN36" s="251"/>
      <c r="BO36" s="1027"/>
      <c r="BP36" s="251"/>
      <c r="BQ36" s="1027"/>
      <c r="BR36" s="251"/>
      <c r="BS36" s="251"/>
      <c r="BT36" s="251"/>
      <c r="BU36" s="1027"/>
      <c r="BV36" s="251"/>
      <c r="BW36" s="251"/>
      <c r="BX36" s="1027"/>
      <c r="BY36" s="260"/>
      <c r="BZ36" s="260"/>
      <c r="CA36" s="1027"/>
      <c r="CB36" s="251"/>
      <c r="CC36" s="1027"/>
      <c r="CD36" s="262"/>
      <c r="CE36" s="1027"/>
      <c r="CF36" s="251"/>
      <c r="CG36" s="778"/>
      <c r="CH36" s="778"/>
      <c r="CI36" s="778"/>
      <c r="CJ36" s="778"/>
      <c r="CK36" s="778"/>
      <c r="CL36" s="778"/>
      <c r="CM36" s="778"/>
      <c r="CN36" s="778"/>
      <c r="CO36" s="1028"/>
      <c r="CP36" s="778"/>
      <c r="CQ36" s="778"/>
      <c r="CR36" s="1028"/>
      <c r="CS36" s="778"/>
      <c r="CT36" s="778"/>
      <c r="CU36" s="778"/>
      <c r="CV36" s="1028"/>
      <c r="CW36" s="778"/>
      <c r="CX36" s="1065" t="s">
        <v>660</v>
      </c>
    </row>
    <row r="37" spans="1:102" ht="11.25" customHeight="1">
      <c r="A37" s="696"/>
      <c r="B37" s="936" t="s">
        <v>661</v>
      </c>
      <c r="C37" s="937">
        <v>74206</v>
      </c>
      <c r="D37" s="937">
        <v>33</v>
      </c>
      <c r="E37" s="938">
        <v>245</v>
      </c>
      <c r="F37" s="1007">
        <v>77</v>
      </c>
      <c r="G37" s="938">
        <v>35.1</v>
      </c>
      <c r="H37" s="850" t="s">
        <v>558</v>
      </c>
      <c r="I37" s="939">
        <v>65</v>
      </c>
      <c r="J37" s="939">
        <v>1332</v>
      </c>
      <c r="K37" s="1066">
        <v>130</v>
      </c>
      <c r="L37" s="942" t="s">
        <v>568</v>
      </c>
      <c r="M37" s="684" t="s">
        <v>389</v>
      </c>
      <c r="N37" s="939">
        <v>1000</v>
      </c>
      <c r="O37" s="940">
        <v>24.99</v>
      </c>
      <c r="P37" s="936">
        <v>4</v>
      </c>
      <c r="Q37" s="249" t="s">
        <v>328</v>
      </c>
      <c r="R37" s="850">
        <v>4</v>
      </c>
      <c r="S37" s="211"/>
      <c r="T37" s="212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515"/>
      <c r="AV37" s="515"/>
      <c r="AW37" s="515"/>
      <c r="AX37" s="515"/>
      <c r="AY37" s="515"/>
      <c r="AZ37" s="515"/>
      <c r="BA37" s="515"/>
      <c r="BB37" s="884"/>
      <c r="BC37" s="736"/>
      <c r="BD37" s="251"/>
      <c r="BE37" s="251"/>
      <c r="BF37" s="251"/>
      <c r="BG37" s="228"/>
      <c r="BH37" s="251"/>
      <c r="BI37" s="251"/>
      <c r="BJ37" s="1027"/>
      <c r="BK37" s="251"/>
      <c r="BL37" s="290"/>
      <c r="BM37" s="251"/>
      <c r="BN37" s="251"/>
      <c r="BO37" s="1027"/>
      <c r="BP37" s="251"/>
      <c r="BQ37" s="1027"/>
      <c r="BR37" s="251"/>
      <c r="BS37" s="251"/>
      <c r="BT37" s="251"/>
      <c r="BU37" s="1027"/>
      <c r="BV37" s="251"/>
      <c r="BW37" s="251"/>
      <c r="BX37" s="1027"/>
      <c r="BY37" s="260"/>
      <c r="BZ37" s="260"/>
      <c r="CA37" s="1027"/>
      <c r="CB37" s="251"/>
      <c r="CC37" s="1027"/>
      <c r="CD37" s="262"/>
      <c r="CE37" s="1027"/>
      <c r="CF37" s="251"/>
      <c r="CG37" s="778"/>
      <c r="CH37" s="778"/>
      <c r="CI37" s="778"/>
      <c r="CJ37" s="778"/>
      <c r="CK37" s="778"/>
      <c r="CL37" s="778"/>
      <c r="CM37" s="778"/>
      <c r="CN37" s="778"/>
      <c r="CO37" s="1028"/>
      <c r="CP37" s="778"/>
      <c r="CQ37" s="778"/>
      <c r="CR37" s="1028"/>
      <c r="CS37" s="778"/>
      <c r="CT37" s="778"/>
      <c r="CU37" s="778"/>
      <c r="CV37" s="1028"/>
      <c r="CW37" s="778"/>
      <c r="CX37" s="1029" t="s">
        <v>662</v>
      </c>
    </row>
    <row r="38" spans="1:255" s="122" customFormat="1" ht="5.25" customHeight="1">
      <c r="A38" s="1023"/>
      <c r="B38" s="1023"/>
      <c r="C38" s="954"/>
      <c r="D38" s="954"/>
      <c r="E38" s="954"/>
      <c r="F38" s="954"/>
      <c r="G38" s="954"/>
      <c r="H38" s="954"/>
      <c r="I38" s="954"/>
      <c r="J38" s="954"/>
      <c r="K38" s="954"/>
      <c r="L38" s="954"/>
      <c r="M38" s="954"/>
      <c r="N38" s="954"/>
      <c r="O38" s="954"/>
      <c r="P38" s="954"/>
      <c r="Q38" s="954"/>
      <c r="R38" s="954"/>
      <c r="S38" s="954"/>
      <c r="T38" s="954"/>
      <c r="U38" s="954"/>
      <c r="V38" s="954"/>
      <c r="W38" s="954"/>
      <c r="X38" s="954"/>
      <c r="Y38" s="954"/>
      <c r="Z38" s="954"/>
      <c r="AA38" s="954"/>
      <c r="AB38" s="954"/>
      <c r="AC38" s="954"/>
      <c r="AD38" s="954"/>
      <c r="AE38" s="954"/>
      <c r="AF38" s="954"/>
      <c r="AG38" s="954"/>
      <c r="AH38" s="954"/>
      <c r="AI38" s="954"/>
      <c r="AJ38" s="954"/>
      <c r="AK38" s="954"/>
      <c r="AL38" s="954"/>
      <c r="AM38" s="954"/>
      <c r="AN38" s="954"/>
      <c r="AO38" s="954"/>
      <c r="AP38" s="954"/>
      <c r="AQ38" s="954"/>
      <c r="AR38" s="954"/>
      <c r="AS38" s="954"/>
      <c r="AT38" s="954"/>
      <c r="AU38" s="954"/>
      <c r="AV38" s="954"/>
      <c r="AW38" s="954"/>
      <c r="AX38" s="954"/>
      <c r="AY38" s="954"/>
      <c r="AZ38" s="954"/>
      <c r="BA38" s="954"/>
      <c r="BB38" s="954"/>
      <c r="BC38" s="954"/>
      <c r="BD38" s="954"/>
      <c r="BE38" s="954"/>
      <c r="BF38" s="954"/>
      <c r="BG38" s="954"/>
      <c r="BH38" s="954"/>
      <c r="BI38" s="954"/>
      <c r="BJ38" s="954"/>
      <c r="BK38" s="954"/>
      <c r="BL38" s="954"/>
      <c r="BM38" s="954"/>
      <c r="BN38" s="954"/>
      <c r="BO38" s="954"/>
      <c r="BP38" s="954"/>
      <c r="BQ38" s="954"/>
      <c r="BR38" s="954"/>
      <c r="BS38" s="954"/>
      <c r="BT38" s="954"/>
      <c r="BU38" s="954"/>
      <c r="BV38" s="954"/>
      <c r="BW38" s="954"/>
      <c r="BX38" s="954"/>
      <c r="BY38" s="954"/>
      <c r="BZ38" s="954"/>
      <c r="CA38" s="954"/>
      <c r="CB38" s="954"/>
      <c r="CC38" s="954"/>
      <c r="CD38" s="954"/>
      <c r="CE38" s="954"/>
      <c r="CF38" s="954"/>
      <c r="CG38" s="954"/>
      <c r="CH38" s="954"/>
      <c r="CI38" s="954"/>
      <c r="CJ38" s="954"/>
      <c r="CK38" s="954"/>
      <c r="CL38" s="954"/>
      <c r="CM38" s="954"/>
      <c r="CN38" s="954"/>
      <c r="CO38" s="954"/>
      <c r="CP38" s="954"/>
      <c r="CQ38" s="954"/>
      <c r="CR38" s="954"/>
      <c r="CS38" s="954"/>
      <c r="CT38" s="954"/>
      <c r="CU38" s="954"/>
      <c r="CV38" s="954"/>
      <c r="CW38" s="954"/>
      <c r="CX38" s="1023"/>
      <c r="IB38" s="342"/>
      <c r="IC38" s="342"/>
      <c r="ID38" s="342"/>
      <c r="IE38" s="342"/>
      <c r="IF38" s="342"/>
      <c r="IG38" s="342"/>
      <c r="IH38" s="342"/>
      <c r="II38" s="342"/>
      <c r="IJ38" s="342"/>
      <c r="IK38" s="342"/>
      <c r="IL38" s="342"/>
      <c r="IM38" s="342"/>
      <c r="IN38" s="342"/>
      <c r="IO38" s="342"/>
      <c r="IP38" s="342"/>
      <c r="IQ38" s="342"/>
      <c r="IR38" s="342"/>
      <c r="IS38" s="342"/>
      <c r="IT38" s="342"/>
      <c r="IU38" s="342"/>
    </row>
    <row r="39" spans="1:102" ht="11.25" customHeight="1">
      <c r="A39" s="800" t="s">
        <v>274</v>
      </c>
      <c r="B39" s="641" t="s">
        <v>663</v>
      </c>
      <c r="C39" s="307" t="s">
        <v>401</v>
      </c>
      <c r="D39" s="937">
        <v>33</v>
      </c>
      <c r="E39" s="972">
        <v>360.7</v>
      </c>
      <c r="F39" s="1067">
        <v>142</v>
      </c>
      <c r="G39" s="974">
        <v>80.5</v>
      </c>
      <c r="H39" s="627" t="s">
        <v>617</v>
      </c>
      <c r="I39" s="940">
        <v>70</v>
      </c>
      <c r="J39" s="940">
        <v>1200</v>
      </c>
      <c r="K39" s="978">
        <v>62</v>
      </c>
      <c r="L39" s="979" t="s">
        <v>568</v>
      </c>
      <c r="M39" s="684" t="s">
        <v>389</v>
      </c>
      <c r="N39" s="939">
        <v>800</v>
      </c>
      <c r="O39" s="940">
        <v>19.99</v>
      </c>
      <c r="P39" s="936">
        <v>4</v>
      </c>
      <c r="Q39" s="249" t="s">
        <v>328</v>
      </c>
      <c r="R39" s="850">
        <v>4</v>
      </c>
      <c r="S39" s="211"/>
      <c r="T39" s="212"/>
      <c r="U39" s="251"/>
      <c r="V39" s="251"/>
      <c r="W39" s="251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515"/>
      <c r="AV39" s="515"/>
      <c r="AW39" s="515"/>
      <c r="AX39" s="515"/>
      <c r="AY39" s="515"/>
      <c r="AZ39" s="515"/>
      <c r="BA39" s="515"/>
      <c r="BB39" s="613"/>
      <c r="BC39" s="736"/>
      <c r="BD39" s="251"/>
      <c r="BE39" s="251"/>
      <c r="BF39" s="251"/>
      <c r="BG39" s="228"/>
      <c r="BH39" s="251"/>
      <c r="BI39" s="251"/>
      <c r="BJ39" s="1027"/>
      <c r="BK39" s="251"/>
      <c r="BL39" s="290"/>
      <c r="BM39" s="251"/>
      <c r="BN39" s="251"/>
      <c r="BO39" s="1027"/>
      <c r="BP39" s="251"/>
      <c r="BQ39" s="1027"/>
      <c r="BR39" s="251"/>
      <c r="BS39" s="251"/>
      <c r="BT39" s="251"/>
      <c r="BU39" s="1027"/>
      <c r="BV39" s="251"/>
      <c r="BW39" s="251"/>
      <c r="BX39" s="1027"/>
      <c r="BY39" s="260"/>
      <c r="BZ39" s="260"/>
      <c r="CA39" s="1027"/>
      <c r="CB39" s="251"/>
      <c r="CC39" s="1027"/>
      <c r="CD39" s="262"/>
      <c r="CE39" s="1027"/>
      <c r="CF39" s="251"/>
      <c r="CG39" s="778"/>
      <c r="CH39" s="778"/>
      <c r="CI39" s="778"/>
      <c r="CJ39" s="778"/>
      <c r="CK39" s="778"/>
      <c r="CL39" s="778"/>
      <c r="CM39" s="778"/>
      <c r="CN39" s="778"/>
      <c r="CO39" s="1028"/>
      <c r="CP39" s="778"/>
      <c r="CQ39" s="778"/>
      <c r="CR39" s="1028"/>
      <c r="CS39" s="778"/>
      <c r="CT39" s="778"/>
      <c r="CU39" s="778"/>
      <c r="CV39" s="1028"/>
      <c r="CW39" s="778"/>
      <c r="CX39" s="1006"/>
    </row>
    <row r="40" spans="1:255" s="122" customFormat="1" ht="5.25" customHeight="1">
      <c r="A40" s="1023"/>
      <c r="B40" s="1023"/>
      <c r="C40" s="954"/>
      <c r="D40" s="954"/>
      <c r="E40" s="954"/>
      <c r="F40" s="954"/>
      <c r="G40" s="954"/>
      <c r="H40" s="954"/>
      <c r="I40" s="954"/>
      <c r="J40" s="954"/>
      <c r="K40" s="954"/>
      <c r="L40" s="954"/>
      <c r="M40" s="954"/>
      <c r="N40" s="954"/>
      <c r="O40" s="954"/>
      <c r="P40" s="954"/>
      <c r="Q40" s="954"/>
      <c r="R40" s="954"/>
      <c r="S40" s="954"/>
      <c r="T40" s="954"/>
      <c r="U40" s="954"/>
      <c r="V40" s="954"/>
      <c r="W40" s="954"/>
      <c r="X40" s="954"/>
      <c r="Y40" s="954"/>
      <c r="Z40" s="954"/>
      <c r="AA40" s="954"/>
      <c r="AB40" s="954"/>
      <c r="AC40" s="954"/>
      <c r="AD40" s="954"/>
      <c r="AE40" s="954"/>
      <c r="AF40" s="954"/>
      <c r="AG40" s="954"/>
      <c r="AH40" s="954"/>
      <c r="AI40" s="954"/>
      <c r="AJ40" s="954"/>
      <c r="AK40" s="954"/>
      <c r="AL40" s="954"/>
      <c r="AM40" s="954"/>
      <c r="AN40" s="954"/>
      <c r="AO40" s="954"/>
      <c r="AP40" s="954"/>
      <c r="AQ40" s="954"/>
      <c r="AR40" s="954"/>
      <c r="AS40" s="954"/>
      <c r="AT40" s="954"/>
      <c r="AU40" s="954"/>
      <c r="AV40" s="954"/>
      <c r="AW40" s="954"/>
      <c r="AX40" s="954"/>
      <c r="AY40" s="954"/>
      <c r="AZ40" s="954"/>
      <c r="BA40" s="954"/>
      <c r="BB40" s="954"/>
      <c r="BC40" s="954"/>
      <c r="BD40" s="954"/>
      <c r="BE40" s="954"/>
      <c r="BF40" s="954"/>
      <c r="BG40" s="954"/>
      <c r="BH40" s="954"/>
      <c r="BI40" s="954"/>
      <c r="BJ40" s="954"/>
      <c r="BK40" s="954"/>
      <c r="BL40" s="954"/>
      <c r="BM40" s="954"/>
      <c r="BN40" s="954"/>
      <c r="BO40" s="954"/>
      <c r="BP40" s="954"/>
      <c r="BQ40" s="954"/>
      <c r="BR40" s="954"/>
      <c r="BS40" s="954"/>
      <c r="BT40" s="954"/>
      <c r="BU40" s="954"/>
      <c r="BV40" s="954"/>
      <c r="BW40" s="954"/>
      <c r="BX40" s="954"/>
      <c r="BY40" s="954"/>
      <c r="BZ40" s="954"/>
      <c r="CA40" s="954"/>
      <c r="CB40" s="954"/>
      <c r="CC40" s="954"/>
      <c r="CD40" s="954"/>
      <c r="CE40" s="954"/>
      <c r="CF40" s="954"/>
      <c r="CG40" s="954"/>
      <c r="CH40" s="954"/>
      <c r="CI40" s="954"/>
      <c r="CJ40" s="954"/>
      <c r="CK40" s="954"/>
      <c r="CL40" s="954"/>
      <c r="CM40" s="954"/>
      <c r="CN40" s="954"/>
      <c r="CO40" s="954"/>
      <c r="CP40" s="954"/>
      <c r="CQ40" s="954"/>
      <c r="CR40" s="954"/>
      <c r="CS40" s="954"/>
      <c r="CT40" s="954"/>
      <c r="CU40" s="954"/>
      <c r="CV40" s="954"/>
      <c r="CW40" s="954"/>
      <c r="CX40" s="1023"/>
      <c r="IB40" s="342"/>
      <c r="IC40" s="342"/>
      <c r="ID40" s="342"/>
      <c r="IE40" s="342"/>
      <c r="IF40" s="342"/>
      <c r="IG40" s="342"/>
      <c r="IH40" s="342"/>
      <c r="II40" s="342"/>
      <c r="IJ40" s="342"/>
      <c r="IK40" s="342"/>
      <c r="IL40" s="342"/>
      <c r="IM40" s="342"/>
      <c r="IN40" s="342"/>
      <c r="IO40" s="342"/>
      <c r="IP40" s="342"/>
      <c r="IQ40" s="342"/>
      <c r="IR40" s="342"/>
      <c r="IS40" s="342"/>
      <c r="IT40" s="342"/>
      <c r="IU40" s="342"/>
    </row>
    <row r="41" spans="1:102" ht="13.5" customHeight="1">
      <c r="A41" s="731" t="s">
        <v>278</v>
      </c>
      <c r="B41" s="641" t="s">
        <v>664</v>
      </c>
      <c r="C41" s="307" t="s">
        <v>401</v>
      </c>
      <c r="D41" s="937">
        <v>33</v>
      </c>
      <c r="E41" s="972">
        <v>354.6</v>
      </c>
      <c r="F41" s="1067">
        <v>414</v>
      </c>
      <c r="G41" s="972">
        <v>67.5</v>
      </c>
      <c r="H41" s="627" t="s">
        <v>619</v>
      </c>
      <c r="I41" s="940">
        <v>100</v>
      </c>
      <c r="J41" s="940">
        <v>600</v>
      </c>
      <c r="K41" s="978">
        <v>27</v>
      </c>
      <c r="L41" s="979" t="s">
        <v>568</v>
      </c>
      <c r="M41" s="684" t="s">
        <v>389</v>
      </c>
      <c r="N41" s="939">
        <v>600</v>
      </c>
      <c r="O41" s="940">
        <v>14.99</v>
      </c>
      <c r="P41" s="936">
        <v>1</v>
      </c>
      <c r="Q41" s="249" t="s">
        <v>328</v>
      </c>
      <c r="R41" s="850">
        <v>1</v>
      </c>
      <c r="S41" s="251"/>
      <c r="T41" s="251"/>
      <c r="U41" s="251"/>
      <c r="V41" s="251"/>
      <c r="W41" s="251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316"/>
      <c r="AN41" s="251"/>
      <c r="AO41" s="251"/>
      <c r="AP41" s="251"/>
      <c r="AQ41" s="251"/>
      <c r="AR41" s="251"/>
      <c r="AS41" s="251"/>
      <c r="AT41" s="251"/>
      <c r="AU41" s="515"/>
      <c r="AV41" s="515"/>
      <c r="AW41" s="515"/>
      <c r="AX41" s="515"/>
      <c r="AY41" s="515"/>
      <c r="AZ41" s="515"/>
      <c r="BA41" s="515"/>
      <c r="BB41" s="613"/>
      <c r="BC41" s="313"/>
      <c r="BD41" s="251"/>
      <c r="BE41" s="251"/>
      <c r="BF41" s="251"/>
      <c r="BG41" s="251"/>
      <c r="BH41" s="251"/>
      <c r="BI41" s="251"/>
      <c r="BJ41" s="1027"/>
      <c r="BK41" s="251"/>
      <c r="BL41" s="251"/>
      <c r="BM41" s="251"/>
      <c r="BN41" s="251"/>
      <c r="BO41" s="1027"/>
      <c r="BP41" s="251"/>
      <c r="BQ41" s="1027"/>
      <c r="BR41" s="251"/>
      <c r="BS41" s="251"/>
      <c r="BT41" s="251"/>
      <c r="BU41" s="1027"/>
      <c r="BV41" s="251"/>
      <c r="BW41" s="251"/>
      <c r="BX41" s="1027"/>
      <c r="BY41" s="251"/>
      <c r="BZ41" s="251"/>
      <c r="CA41" s="1027"/>
      <c r="CB41" s="251"/>
      <c r="CC41" s="1027"/>
      <c r="CD41" s="251"/>
      <c r="CE41" s="1027"/>
      <c r="CF41" s="251"/>
      <c r="CG41" s="778"/>
      <c r="CH41" s="778"/>
      <c r="CI41" s="778"/>
      <c r="CJ41" s="778"/>
      <c r="CK41" s="778"/>
      <c r="CL41" s="778"/>
      <c r="CM41" s="778"/>
      <c r="CN41" s="778"/>
      <c r="CO41" s="1028"/>
      <c r="CP41" s="778"/>
      <c r="CQ41" s="778"/>
      <c r="CR41" s="1028"/>
      <c r="CS41" s="778"/>
      <c r="CT41" s="778"/>
      <c r="CU41" s="778"/>
      <c r="CV41" s="1028"/>
      <c r="CW41" s="778"/>
      <c r="CX41" s="1006"/>
    </row>
    <row r="42" spans="1:255" s="122" customFormat="1" ht="5.25" customHeight="1">
      <c r="A42" s="1023"/>
      <c r="B42" s="1023"/>
      <c r="C42" s="1068"/>
      <c r="D42" s="1068"/>
      <c r="E42" s="1068"/>
      <c r="F42" s="1068"/>
      <c r="G42" s="1068"/>
      <c r="H42" s="1068"/>
      <c r="I42" s="1068"/>
      <c r="J42" s="1068"/>
      <c r="K42" s="1068"/>
      <c r="L42" s="1068"/>
      <c r="M42" s="1068"/>
      <c r="N42" s="1068"/>
      <c r="O42" s="1068"/>
      <c r="P42" s="1068"/>
      <c r="Q42" s="1068"/>
      <c r="R42" s="1068"/>
      <c r="S42" s="1068"/>
      <c r="T42" s="1068"/>
      <c r="U42" s="1068"/>
      <c r="V42" s="1068"/>
      <c r="W42" s="1068"/>
      <c r="X42" s="1068"/>
      <c r="Y42" s="1068"/>
      <c r="Z42" s="1068"/>
      <c r="AA42" s="1068"/>
      <c r="AB42" s="1068"/>
      <c r="AC42" s="1068"/>
      <c r="AD42" s="1068"/>
      <c r="AE42" s="1068"/>
      <c r="AF42" s="1068"/>
      <c r="AG42" s="1068"/>
      <c r="AH42" s="1068"/>
      <c r="AI42" s="1068"/>
      <c r="AJ42" s="1068"/>
      <c r="AK42" s="1068"/>
      <c r="AL42" s="1068"/>
      <c r="AM42" s="1068"/>
      <c r="AN42" s="1068"/>
      <c r="AO42" s="1068"/>
      <c r="AP42" s="1068"/>
      <c r="AQ42" s="1068"/>
      <c r="AR42" s="1068"/>
      <c r="AS42" s="1068"/>
      <c r="AT42" s="1068"/>
      <c r="AU42" s="1068"/>
      <c r="AV42" s="1068"/>
      <c r="AW42" s="1068"/>
      <c r="AX42" s="1068"/>
      <c r="AY42" s="1068"/>
      <c r="AZ42" s="1068"/>
      <c r="BA42" s="1068"/>
      <c r="BB42" s="1068"/>
      <c r="BC42" s="1068"/>
      <c r="BD42" s="1068"/>
      <c r="BE42" s="1068"/>
      <c r="BF42" s="1068"/>
      <c r="BG42" s="1068"/>
      <c r="BH42" s="1068"/>
      <c r="BI42" s="1068"/>
      <c r="BJ42" s="1068"/>
      <c r="BK42" s="1068"/>
      <c r="BL42" s="1068"/>
      <c r="BM42" s="1068"/>
      <c r="BN42" s="1068"/>
      <c r="BO42" s="1068"/>
      <c r="BP42" s="1068"/>
      <c r="BQ42" s="1068"/>
      <c r="BR42" s="1068"/>
      <c r="BS42" s="1068"/>
      <c r="BT42" s="1068"/>
      <c r="BU42" s="1068"/>
      <c r="BV42" s="1068"/>
      <c r="BW42" s="1068"/>
      <c r="BX42" s="1068"/>
      <c r="BY42" s="1068"/>
      <c r="BZ42" s="1068"/>
      <c r="CA42" s="1068"/>
      <c r="CB42" s="1068"/>
      <c r="CC42" s="1068"/>
      <c r="CD42" s="1068"/>
      <c r="CE42" s="1068"/>
      <c r="CF42" s="1068"/>
      <c r="CG42" s="1068"/>
      <c r="CH42" s="1068"/>
      <c r="CI42" s="1068"/>
      <c r="CJ42" s="1068"/>
      <c r="CK42" s="1068"/>
      <c r="CL42" s="1068"/>
      <c r="CM42" s="1068"/>
      <c r="CN42" s="1068"/>
      <c r="CO42" s="1068"/>
      <c r="CP42" s="1068"/>
      <c r="CQ42" s="1068"/>
      <c r="CR42" s="1068"/>
      <c r="CS42" s="1068"/>
      <c r="CT42" s="1068"/>
      <c r="CU42" s="1068"/>
      <c r="CV42" s="1068"/>
      <c r="CW42" s="1068"/>
      <c r="CX42" s="1023"/>
      <c r="IB42" s="342"/>
      <c r="IC42" s="342"/>
      <c r="ID42" s="342"/>
      <c r="IE42" s="342"/>
      <c r="IF42" s="342"/>
      <c r="IG42" s="342"/>
      <c r="IH42" s="342"/>
      <c r="II42" s="342"/>
      <c r="IJ42" s="342"/>
      <c r="IK42" s="342"/>
      <c r="IL42" s="342"/>
      <c r="IM42" s="342"/>
      <c r="IN42" s="342"/>
      <c r="IO42" s="342"/>
      <c r="IP42" s="342"/>
      <c r="IQ42" s="342"/>
      <c r="IR42" s="342"/>
      <c r="IS42" s="342"/>
      <c r="IT42" s="342"/>
      <c r="IU42" s="342"/>
    </row>
    <row r="43" spans="1:233" ht="11.25" customHeight="1">
      <c r="A43" s="322" t="s">
        <v>280</v>
      </c>
      <c r="B43" s="1069" t="s">
        <v>652</v>
      </c>
      <c r="C43" s="307" t="s">
        <v>401</v>
      </c>
      <c r="D43" s="848">
        <v>100</v>
      </c>
      <c r="E43" s="1070">
        <v>635.25</v>
      </c>
      <c r="F43" s="848">
        <v>215</v>
      </c>
      <c r="G43" s="381">
        <v>50.3</v>
      </c>
      <c r="H43" s="848" t="s">
        <v>558</v>
      </c>
      <c r="I43" s="1071">
        <v>104</v>
      </c>
      <c r="J43" s="1071">
        <v>1500</v>
      </c>
      <c r="K43" s="1071">
        <v>52</v>
      </c>
      <c r="L43" s="848" t="s">
        <v>454</v>
      </c>
      <c r="M43" s="624" t="s">
        <v>389</v>
      </c>
      <c r="N43" s="1071">
        <v>1500</v>
      </c>
      <c r="O43" s="1071">
        <v>37</v>
      </c>
      <c r="P43" s="624">
        <v>4</v>
      </c>
      <c r="Q43" s="249" t="s">
        <v>328</v>
      </c>
      <c r="R43" s="249">
        <v>2</v>
      </c>
      <c r="S43" s="211"/>
      <c r="T43" s="212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390"/>
      <c r="AN43" s="390"/>
      <c r="AO43" s="390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 s="884"/>
      <c r="BC43" s="946"/>
      <c r="BD43" s="946"/>
      <c r="BE43" s="947"/>
      <c r="BF43" s="946"/>
      <c r="BG43" s="946"/>
      <c r="BH43" s="946"/>
      <c r="BI43" s="947"/>
      <c r="BJ43" s="1072"/>
      <c r="BK43" s="947"/>
      <c r="BL43" s="1073"/>
      <c r="BM43" s="947"/>
      <c r="BN43" s="947"/>
      <c r="BO43" s="1072"/>
      <c r="BP43" s="1074"/>
      <c r="BQ43" s="1072"/>
      <c r="BR43" s="947"/>
      <c r="BS43" s="947"/>
      <c r="BT43" s="1075"/>
      <c r="BU43" s="1072"/>
      <c r="BV43" s="947"/>
      <c r="BW43" s="947"/>
      <c r="BX43" s="1072"/>
      <c r="BY43" s="1076"/>
      <c r="BZ43" s="1076"/>
      <c r="CA43" s="1072"/>
      <c r="CB43" s="947"/>
      <c r="CC43" s="1072"/>
      <c r="CD43" s="1077"/>
      <c r="CE43" s="1072"/>
      <c r="CF43" s="947"/>
      <c r="CG43" s="947"/>
      <c r="CH43" s="947"/>
      <c r="CI43" s="891"/>
      <c r="CJ43" s="947"/>
      <c r="CK43" s="947"/>
      <c r="CL43" s="947"/>
      <c r="CM43" s="947"/>
      <c r="CN43" s="947"/>
      <c r="CO43" s="1072"/>
      <c r="CP43" s="947"/>
      <c r="CQ43" s="947"/>
      <c r="CR43" s="1072"/>
      <c r="CS43" s="947"/>
      <c r="CT43" s="947"/>
      <c r="CU43" s="947"/>
      <c r="CV43" s="1072"/>
      <c r="CW43" s="947"/>
      <c r="CX43" s="1006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</row>
    <row r="44" spans="1:233" ht="11.25" customHeight="1">
      <c r="A44" s="322"/>
      <c r="B44" s="1069"/>
      <c r="C44" s="837"/>
      <c r="D44" s="837"/>
      <c r="E44" s="1078"/>
      <c r="F44" s="837"/>
      <c r="G44" s="1078"/>
      <c r="H44" s="837"/>
      <c r="I44" s="837"/>
      <c r="J44" s="837"/>
      <c r="K44" s="837"/>
      <c r="L44" s="837"/>
      <c r="M44" s="624"/>
      <c r="N44" s="837"/>
      <c r="O44" s="837"/>
      <c r="P44" s="624"/>
      <c r="Q44" s="249" t="s">
        <v>259</v>
      </c>
      <c r="R44" s="249">
        <v>2</v>
      </c>
      <c r="S44" s="211"/>
      <c r="T44" s="212"/>
      <c r="U44" s="390"/>
      <c r="V44" s="390"/>
      <c r="W44" s="390"/>
      <c r="X44" s="167"/>
      <c r="Y44" s="390"/>
      <c r="Z44" s="390"/>
      <c r="AA44" s="390"/>
      <c r="AB44" s="390"/>
      <c r="AC44" s="220"/>
      <c r="AD44" s="390"/>
      <c r="AE44" s="390"/>
      <c r="AF44" s="390"/>
      <c r="AG44" s="390"/>
      <c r="AH44" s="390"/>
      <c r="AI44" s="390"/>
      <c r="AJ44" s="390"/>
      <c r="AK44" s="390"/>
      <c r="AL44" s="390"/>
      <c r="AM44" s="390"/>
      <c r="AN44" s="390"/>
      <c r="AO44" s="390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 s="884"/>
      <c r="BC44" s="946"/>
      <c r="BD44" s="946"/>
      <c r="BE44" s="929"/>
      <c r="BF44" s="946"/>
      <c r="BG44" s="946"/>
      <c r="BH44" s="946"/>
      <c r="BI44" s="929"/>
      <c r="BJ44" s="930"/>
      <c r="BK44" s="929"/>
      <c r="BL44" s="1073"/>
      <c r="BM44" s="929"/>
      <c r="BN44" s="929"/>
      <c r="BO44" s="930"/>
      <c r="BP44" s="1074"/>
      <c r="BQ44" s="930"/>
      <c r="BR44" s="929"/>
      <c r="BS44" s="929"/>
      <c r="BT44" s="1075"/>
      <c r="BU44" s="930"/>
      <c r="BV44" s="929"/>
      <c r="BW44" s="929"/>
      <c r="BX44" s="930"/>
      <c r="BY44" s="1076"/>
      <c r="BZ44" s="1076"/>
      <c r="CA44" s="930"/>
      <c r="CB44" s="929"/>
      <c r="CC44" s="930"/>
      <c r="CD44" s="1077"/>
      <c r="CE44" s="930"/>
      <c r="CF44" s="929"/>
      <c r="CG44" s="929"/>
      <c r="CH44" s="929"/>
      <c r="CI44" s="891"/>
      <c r="CJ44" s="929"/>
      <c r="CK44" s="929"/>
      <c r="CL44" s="929"/>
      <c r="CM44" s="929"/>
      <c r="CN44" s="929"/>
      <c r="CO44" s="930"/>
      <c r="CP44" s="929"/>
      <c r="CQ44" s="929"/>
      <c r="CR44" s="930"/>
      <c r="CS44" s="929"/>
      <c r="CT44" s="929"/>
      <c r="CU44" s="929"/>
      <c r="CV44" s="930"/>
      <c r="CW44" s="929"/>
      <c r="CX44" s="1006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</row>
    <row r="45" spans="1:233" ht="4.5" customHeight="1">
      <c r="A45" s="322"/>
      <c r="B45" s="1023"/>
      <c r="C45" s="1054"/>
      <c r="D45" s="1054"/>
      <c r="E45" s="1054"/>
      <c r="F45" s="1054"/>
      <c r="G45" s="1054"/>
      <c r="H45" s="1054"/>
      <c r="I45" s="1054"/>
      <c r="J45" s="1054"/>
      <c r="K45" s="1054"/>
      <c r="L45" s="1054"/>
      <c r="M45" s="1054"/>
      <c r="N45" s="1054"/>
      <c r="O45" s="1054"/>
      <c r="P45" s="1054"/>
      <c r="Q45" s="1054"/>
      <c r="R45" s="1054"/>
      <c r="S45" s="1054"/>
      <c r="T45" s="1054"/>
      <c r="U45" s="1054"/>
      <c r="V45" s="1054"/>
      <c r="W45" s="1054"/>
      <c r="X45" s="1054"/>
      <c r="Y45" s="1054"/>
      <c r="Z45" s="1054"/>
      <c r="AA45" s="1054"/>
      <c r="AB45" s="1054"/>
      <c r="AC45" s="1054"/>
      <c r="AD45" s="1054"/>
      <c r="AE45" s="1054"/>
      <c r="AF45" s="1054"/>
      <c r="AG45" s="1054"/>
      <c r="AH45" s="1054"/>
      <c r="AI45" s="1054"/>
      <c r="AJ45" s="1054"/>
      <c r="AK45" s="1054"/>
      <c r="AL45" s="1054"/>
      <c r="AM45" s="1054"/>
      <c r="AN45" s="1054"/>
      <c r="AO45" s="1054"/>
      <c r="AP45" s="1054"/>
      <c r="AQ45" s="1054"/>
      <c r="AR45" s="1054"/>
      <c r="AS45" s="1054"/>
      <c r="AT45" s="1054"/>
      <c r="AU45" s="1054"/>
      <c r="AV45" s="1054"/>
      <c r="AW45" s="1054"/>
      <c r="AX45" s="1054"/>
      <c r="AY45" s="1054"/>
      <c r="AZ45" s="1054"/>
      <c r="BA45" s="1054"/>
      <c r="BB45" s="1054"/>
      <c r="BC45" s="1054"/>
      <c r="BD45" s="1054"/>
      <c r="BE45" s="1054"/>
      <c r="BF45" s="1054"/>
      <c r="BG45" s="1054"/>
      <c r="BH45" s="1054"/>
      <c r="BI45" s="1054"/>
      <c r="BJ45" s="1054"/>
      <c r="BK45" s="1054"/>
      <c r="BL45" s="1054"/>
      <c r="BM45" s="1054"/>
      <c r="BN45" s="1054"/>
      <c r="BO45" s="1054"/>
      <c r="BP45" s="1054"/>
      <c r="BQ45" s="1054"/>
      <c r="BR45" s="1054"/>
      <c r="BS45" s="1054"/>
      <c r="BT45" s="1054"/>
      <c r="BU45" s="1054"/>
      <c r="BV45" s="1054"/>
      <c r="BW45" s="1054"/>
      <c r="BX45" s="1054"/>
      <c r="BY45" s="1054"/>
      <c r="BZ45" s="1054"/>
      <c r="CA45" s="1054"/>
      <c r="CB45" s="1054"/>
      <c r="CC45" s="1054"/>
      <c r="CD45" s="1054"/>
      <c r="CE45" s="1054"/>
      <c r="CF45" s="1054"/>
      <c r="CG45" s="1054"/>
      <c r="CH45" s="1054"/>
      <c r="CI45" s="1054"/>
      <c r="CJ45" s="1054"/>
      <c r="CK45" s="1054"/>
      <c r="CL45" s="1054"/>
      <c r="CM45" s="1054"/>
      <c r="CN45" s="1054"/>
      <c r="CO45" s="1054"/>
      <c r="CP45" s="1054"/>
      <c r="CQ45" s="1054"/>
      <c r="CR45" s="1054"/>
      <c r="CS45" s="1054"/>
      <c r="CT45" s="1054"/>
      <c r="CU45" s="1054"/>
      <c r="CV45" s="1054"/>
      <c r="CW45" s="1054"/>
      <c r="CX45" s="1023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</row>
    <row r="46" spans="1:102" ht="11.25" customHeight="1">
      <c r="A46" s="322"/>
      <c r="B46" s="641" t="s">
        <v>655</v>
      </c>
      <c r="C46" s="307" t="s">
        <v>401</v>
      </c>
      <c r="D46" s="937">
        <v>33</v>
      </c>
      <c r="E46" s="972">
        <v>375.6</v>
      </c>
      <c r="F46" s="1067">
        <v>135</v>
      </c>
      <c r="G46" s="972">
        <v>52.7</v>
      </c>
      <c r="H46" s="627" t="s">
        <v>627</v>
      </c>
      <c r="I46" s="983">
        <v>150</v>
      </c>
      <c r="J46" s="940">
        <v>900</v>
      </c>
      <c r="K46" s="978">
        <v>90</v>
      </c>
      <c r="L46" s="979" t="s">
        <v>568</v>
      </c>
      <c r="M46" s="684" t="s">
        <v>389</v>
      </c>
      <c r="N46" s="939">
        <v>1100</v>
      </c>
      <c r="O46" s="940">
        <v>27</v>
      </c>
      <c r="P46" s="936">
        <v>4</v>
      </c>
      <c r="Q46" s="249" t="s">
        <v>328</v>
      </c>
      <c r="R46" s="850">
        <v>4</v>
      </c>
      <c r="S46" s="211"/>
      <c r="T46" s="212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515"/>
      <c r="AV46" s="515"/>
      <c r="AW46" s="515"/>
      <c r="AX46" s="515"/>
      <c r="AY46" s="515"/>
      <c r="AZ46" s="515"/>
      <c r="BA46" s="515"/>
      <c r="BB46" s="884"/>
      <c r="BC46" s="736"/>
      <c r="BD46" s="251"/>
      <c r="BE46" s="251"/>
      <c r="BF46" s="251"/>
      <c r="BG46" s="228"/>
      <c r="BH46" s="251"/>
      <c r="BI46" s="251"/>
      <c r="BJ46" s="1027"/>
      <c r="BK46" s="251"/>
      <c r="BL46" s="290"/>
      <c r="BM46" s="251"/>
      <c r="BN46" s="251"/>
      <c r="BO46" s="1027"/>
      <c r="BP46" s="251"/>
      <c r="BQ46" s="1027"/>
      <c r="BR46" s="251"/>
      <c r="BS46" s="251"/>
      <c r="BT46" s="251"/>
      <c r="BU46" s="1027"/>
      <c r="BV46" s="251"/>
      <c r="BW46" s="251"/>
      <c r="BX46" s="1027"/>
      <c r="BY46" s="260"/>
      <c r="BZ46" s="260"/>
      <c r="CA46" s="1027"/>
      <c r="CB46" s="251"/>
      <c r="CC46" s="1027"/>
      <c r="CD46" s="262"/>
      <c r="CE46" s="1027"/>
      <c r="CF46" s="251"/>
      <c r="CG46" s="778"/>
      <c r="CH46" s="778"/>
      <c r="CI46" s="778"/>
      <c r="CJ46" s="778"/>
      <c r="CK46" s="778"/>
      <c r="CL46" s="778"/>
      <c r="CM46" s="778"/>
      <c r="CN46" s="778"/>
      <c r="CO46" s="1028"/>
      <c r="CP46" s="778"/>
      <c r="CQ46" s="778"/>
      <c r="CR46" s="1028"/>
      <c r="CS46" s="778"/>
      <c r="CT46" s="778"/>
      <c r="CU46" s="778"/>
      <c r="CV46" s="1028"/>
      <c r="CW46" s="778"/>
      <c r="CX46" s="1006"/>
    </row>
    <row r="47" spans="1:102" ht="11.25" customHeight="1">
      <c r="A47" s="322"/>
      <c r="B47" s="641" t="s">
        <v>665</v>
      </c>
      <c r="C47" s="307" t="s">
        <v>401</v>
      </c>
      <c r="D47" s="937">
        <v>33</v>
      </c>
      <c r="E47" s="972">
        <v>525.9</v>
      </c>
      <c r="F47" s="1067">
        <v>338</v>
      </c>
      <c r="G47" s="972">
        <v>58.5</v>
      </c>
      <c r="H47" s="627" t="s">
        <v>617</v>
      </c>
      <c r="I47" s="940">
        <v>93</v>
      </c>
      <c r="J47" s="940">
        <v>760</v>
      </c>
      <c r="K47" s="978">
        <v>28</v>
      </c>
      <c r="L47" s="979" t="s">
        <v>568</v>
      </c>
      <c r="M47" s="684" t="s">
        <v>389</v>
      </c>
      <c r="N47" s="939">
        <v>1200</v>
      </c>
      <c r="O47" s="940">
        <v>29.99</v>
      </c>
      <c r="P47" s="936">
        <v>4</v>
      </c>
      <c r="Q47" s="249" t="s">
        <v>328</v>
      </c>
      <c r="R47" s="850">
        <v>4</v>
      </c>
      <c r="S47" s="211"/>
      <c r="T47" s="212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515"/>
      <c r="AV47" s="515"/>
      <c r="AW47" s="515"/>
      <c r="AX47" s="515"/>
      <c r="AY47" s="515"/>
      <c r="AZ47" s="515"/>
      <c r="BA47" s="515"/>
      <c r="BB47" s="884"/>
      <c r="BC47" s="736"/>
      <c r="BD47" s="251"/>
      <c r="BE47" s="251"/>
      <c r="BF47" s="251"/>
      <c r="BG47" s="228"/>
      <c r="BH47" s="251"/>
      <c r="BI47" s="251"/>
      <c r="BJ47" s="1027"/>
      <c r="BK47" s="251"/>
      <c r="BL47" s="290"/>
      <c r="BM47" s="251"/>
      <c r="BN47" s="251"/>
      <c r="BO47" s="1027"/>
      <c r="BP47" s="251"/>
      <c r="BQ47" s="1027"/>
      <c r="BR47" s="251"/>
      <c r="BS47" s="251"/>
      <c r="BT47" s="251"/>
      <c r="BU47" s="1027"/>
      <c r="BV47" s="251"/>
      <c r="BW47" s="251"/>
      <c r="BX47" s="1027"/>
      <c r="BY47" s="260"/>
      <c r="BZ47" s="260"/>
      <c r="CA47" s="1027"/>
      <c r="CB47" s="251"/>
      <c r="CC47" s="1027"/>
      <c r="CD47" s="262"/>
      <c r="CE47" s="1027"/>
      <c r="CF47" s="251"/>
      <c r="CG47" s="778"/>
      <c r="CH47" s="778"/>
      <c r="CI47" s="778"/>
      <c r="CJ47" s="778"/>
      <c r="CK47" s="778"/>
      <c r="CL47" s="778"/>
      <c r="CM47" s="778"/>
      <c r="CN47" s="778"/>
      <c r="CO47" s="1028"/>
      <c r="CP47" s="778"/>
      <c r="CQ47" s="778"/>
      <c r="CR47" s="1028"/>
      <c r="CS47" s="778"/>
      <c r="CT47" s="778"/>
      <c r="CU47" s="778"/>
      <c r="CV47" s="1028"/>
      <c r="CW47" s="778"/>
      <c r="CX47" s="1006"/>
    </row>
    <row r="48" spans="1:133" ht="11.25" customHeight="1">
      <c r="A48" s="322"/>
      <c r="B48" s="641" t="s">
        <v>657</v>
      </c>
      <c r="C48" s="307" t="s">
        <v>401</v>
      </c>
      <c r="D48" s="937">
        <v>33</v>
      </c>
      <c r="E48" s="972">
        <v>510.1</v>
      </c>
      <c r="F48" s="1067">
        <v>166</v>
      </c>
      <c r="G48" s="972">
        <v>55.9</v>
      </c>
      <c r="H48" s="627" t="s">
        <v>627</v>
      </c>
      <c r="I48" s="940">
        <v>110</v>
      </c>
      <c r="J48" s="940">
        <v>1000</v>
      </c>
      <c r="K48" s="978">
        <v>64</v>
      </c>
      <c r="L48" s="979" t="s">
        <v>568</v>
      </c>
      <c r="M48" s="684" t="s">
        <v>389</v>
      </c>
      <c r="N48" s="939">
        <v>550</v>
      </c>
      <c r="O48" s="940">
        <v>13.75</v>
      </c>
      <c r="P48" s="936">
        <v>4</v>
      </c>
      <c r="Q48" s="249" t="s">
        <v>328</v>
      </c>
      <c r="R48" s="850">
        <v>4</v>
      </c>
      <c r="S48" s="211"/>
      <c r="T48" s="251"/>
      <c r="U48" s="251"/>
      <c r="V48" s="251"/>
      <c r="W48" s="251"/>
      <c r="X48" s="251"/>
      <c r="Y48" s="251"/>
      <c r="Z48" s="251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251"/>
      <c r="AR48" s="251"/>
      <c r="AS48" s="251"/>
      <c r="AT48" s="251"/>
      <c r="AU48" s="515"/>
      <c r="AV48" s="515"/>
      <c r="AW48" s="515"/>
      <c r="AX48" s="515"/>
      <c r="AY48" s="515"/>
      <c r="AZ48" s="515"/>
      <c r="BA48" s="515"/>
      <c r="BB48" s="884"/>
      <c r="BC48" s="736"/>
      <c r="BD48" s="251"/>
      <c r="BE48" s="251"/>
      <c r="BF48" s="251"/>
      <c r="BG48" s="228"/>
      <c r="BH48" s="251"/>
      <c r="BI48" s="251"/>
      <c r="BJ48" s="1027"/>
      <c r="BK48" s="251"/>
      <c r="BL48" s="290"/>
      <c r="BM48" s="251"/>
      <c r="BN48" s="251"/>
      <c r="BO48" s="1027"/>
      <c r="BP48" s="251"/>
      <c r="BQ48" s="1027"/>
      <c r="BR48" s="251"/>
      <c r="BS48" s="251"/>
      <c r="BT48" s="251"/>
      <c r="BU48" s="1027"/>
      <c r="BV48" s="251"/>
      <c r="BW48" s="251"/>
      <c r="BX48" s="1027"/>
      <c r="BY48" s="260"/>
      <c r="BZ48" s="260"/>
      <c r="CA48" s="1027"/>
      <c r="CB48" s="251"/>
      <c r="CC48" s="1027"/>
      <c r="CD48" s="262"/>
      <c r="CE48" s="1027"/>
      <c r="CF48" s="251"/>
      <c r="CG48" s="778"/>
      <c r="CH48" s="778"/>
      <c r="CI48" s="778"/>
      <c r="CJ48" s="778"/>
      <c r="CK48" s="778"/>
      <c r="CL48" s="778"/>
      <c r="CM48" s="778"/>
      <c r="CN48" s="778"/>
      <c r="CO48" s="1028"/>
      <c r="CP48" s="778"/>
      <c r="CQ48" s="778"/>
      <c r="CR48" s="1028"/>
      <c r="CS48" s="778"/>
      <c r="CT48" s="778"/>
      <c r="CU48" s="778"/>
      <c r="CV48" s="1028"/>
      <c r="CW48" s="778"/>
      <c r="CX48" s="1006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</row>
    <row r="49" spans="1:256" s="1086" customFormat="1" ht="11.25" customHeight="1">
      <c r="A49" s="322"/>
      <c r="B49" s="1079" t="s">
        <v>666</v>
      </c>
      <c r="C49" s="307" t="s">
        <v>401</v>
      </c>
      <c r="D49" s="937">
        <v>33</v>
      </c>
      <c r="E49" s="1080">
        <v>217.8</v>
      </c>
      <c r="F49" s="1081">
        <v>57</v>
      </c>
      <c r="G49" s="1080">
        <v>39.2</v>
      </c>
      <c r="H49" s="1082" t="s">
        <v>558</v>
      </c>
      <c r="I49" s="1018">
        <v>65</v>
      </c>
      <c r="J49" s="1018">
        <v>1236</v>
      </c>
      <c r="K49" s="1083">
        <v>124</v>
      </c>
      <c r="L49" s="1084" t="s">
        <v>568</v>
      </c>
      <c r="M49" s="1017" t="s">
        <v>389</v>
      </c>
      <c r="N49" s="1014">
        <v>1000</v>
      </c>
      <c r="O49" s="1018">
        <v>24.99</v>
      </c>
      <c r="P49" s="1009">
        <v>4</v>
      </c>
      <c r="Q49" s="249" t="s">
        <v>328</v>
      </c>
      <c r="R49" s="1013">
        <v>4</v>
      </c>
      <c r="S49" s="211"/>
      <c r="T49" s="212"/>
      <c r="U49" s="251"/>
      <c r="V49" s="251"/>
      <c r="W49" s="251"/>
      <c r="X49" s="251"/>
      <c r="Y49" s="251"/>
      <c r="Z49" s="251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1085"/>
      <c r="AV49" s="1085"/>
      <c r="AW49" s="1085"/>
      <c r="AX49" s="1085"/>
      <c r="AY49" s="1085"/>
      <c r="AZ49" s="1085"/>
      <c r="BA49" s="1085"/>
      <c r="BB49" s="884"/>
      <c r="BC49" s="736"/>
      <c r="BD49" s="251"/>
      <c r="BE49" s="251"/>
      <c r="BF49" s="251"/>
      <c r="BG49" s="228"/>
      <c r="BH49" s="251"/>
      <c r="BI49" s="251"/>
      <c r="BJ49" s="1027"/>
      <c r="BK49" s="251"/>
      <c r="BL49" s="290"/>
      <c r="BM49" s="251"/>
      <c r="BN49" s="251"/>
      <c r="BO49" s="1027"/>
      <c r="BP49" s="251"/>
      <c r="BQ49" s="1027"/>
      <c r="BR49" s="251"/>
      <c r="BS49" s="251"/>
      <c r="BT49" s="251"/>
      <c r="BU49" s="1027"/>
      <c r="BV49" s="251"/>
      <c r="BW49" s="251"/>
      <c r="BX49" s="1027"/>
      <c r="BY49" s="260"/>
      <c r="BZ49" s="260"/>
      <c r="CA49" s="1027"/>
      <c r="CB49" s="251"/>
      <c r="CC49" s="1027"/>
      <c r="CD49" s="262"/>
      <c r="CE49" s="1027"/>
      <c r="CF49" s="251"/>
      <c r="CG49" s="778"/>
      <c r="CH49" s="778"/>
      <c r="CI49" s="778"/>
      <c r="CJ49" s="778"/>
      <c r="CK49" s="778"/>
      <c r="CL49" s="778"/>
      <c r="CM49" s="778"/>
      <c r="CN49" s="778"/>
      <c r="CO49" s="1028"/>
      <c r="CP49" s="778"/>
      <c r="CQ49" s="778"/>
      <c r="CR49" s="1028"/>
      <c r="CS49" s="778"/>
      <c r="CT49" s="778"/>
      <c r="CU49" s="778"/>
      <c r="CV49" s="1028"/>
      <c r="CW49" s="778"/>
      <c r="CX49" s="1006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HZ49" s="1087"/>
      <c r="IA49" s="1087"/>
      <c r="IB49" s="1087"/>
      <c r="IC49" s="1087"/>
      <c r="ID49" s="1087"/>
      <c r="IE49" s="1087"/>
      <c r="IF49" s="1087"/>
      <c r="IG49" s="1087"/>
      <c r="IH49" s="1087"/>
      <c r="II49" s="1087"/>
      <c r="IJ49" s="1087"/>
      <c r="IK49" s="1087"/>
      <c r="IL49" s="1087"/>
      <c r="IM49" s="1087"/>
      <c r="IN49" s="1087"/>
      <c r="IO49" s="1087"/>
      <c r="IP49" s="1087"/>
      <c r="IQ49" s="1087"/>
      <c r="IR49" s="1087"/>
      <c r="IS49" s="1087"/>
      <c r="IT49" s="1087"/>
      <c r="IU49" s="1087"/>
      <c r="IV49" s="1087"/>
    </row>
    <row r="50" spans="1:255" s="122" customFormat="1" ht="5.25" customHeight="1">
      <c r="A50" s="1023"/>
      <c r="B50" s="1023"/>
      <c r="C50" s="954"/>
      <c r="D50" s="954"/>
      <c r="E50" s="954"/>
      <c r="F50" s="954"/>
      <c r="G50" s="954"/>
      <c r="H50" s="954"/>
      <c r="I50" s="954"/>
      <c r="J50" s="954"/>
      <c r="K50" s="954"/>
      <c r="L50" s="954"/>
      <c r="M50" s="954"/>
      <c r="N50" s="954"/>
      <c r="O50" s="954"/>
      <c r="P50" s="954"/>
      <c r="Q50" s="954"/>
      <c r="R50" s="954"/>
      <c r="S50" s="954"/>
      <c r="T50" s="954"/>
      <c r="U50" s="954"/>
      <c r="V50" s="954"/>
      <c r="W50" s="954"/>
      <c r="X50" s="954"/>
      <c r="Y50" s="954"/>
      <c r="Z50" s="954"/>
      <c r="AA50" s="954"/>
      <c r="AB50" s="954"/>
      <c r="AC50" s="954"/>
      <c r="AD50" s="954"/>
      <c r="AE50" s="954"/>
      <c r="AF50" s="954"/>
      <c r="AG50" s="954"/>
      <c r="AH50" s="954"/>
      <c r="AI50" s="954"/>
      <c r="AJ50" s="954"/>
      <c r="AK50" s="954"/>
      <c r="AL50" s="954"/>
      <c r="AM50" s="954"/>
      <c r="AN50" s="954"/>
      <c r="AO50" s="954"/>
      <c r="AP50" s="954"/>
      <c r="AQ50" s="954"/>
      <c r="AR50" s="954"/>
      <c r="AS50" s="954"/>
      <c r="AT50" s="954"/>
      <c r="AU50" s="954"/>
      <c r="AV50" s="954"/>
      <c r="AW50" s="954"/>
      <c r="AX50" s="954"/>
      <c r="AY50" s="954"/>
      <c r="AZ50" s="954"/>
      <c r="BA50" s="954"/>
      <c r="BB50" s="954"/>
      <c r="BC50" s="954"/>
      <c r="BD50" s="954"/>
      <c r="BE50" s="954"/>
      <c r="BF50" s="954"/>
      <c r="BG50" s="954"/>
      <c r="BH50" s="954"/>
      <c r="BI50" s="954"/>
      <c r="BJ50" s="954"/>
      <c r="BK50" s="954"/>
      <c r="BL50" s="954"/>
      <c r="BM50" s="954"/>
      <c r="BN50" s="954"/>
      <c r="BO50" s="954"/>
      <c r="BP50" s="954"/>
      <c r="BQ50" s="954"/>
      <c r="BR50" s="954"/>
      <c r="BS50" s="954"/>
      <c r="BT50" s="954"/>
      <c r="BU50" s="954"/>
      <c r="BV50" s="954"/>
      <c r="BW50" s="954"/>
      <c r="BX50" s="954"/>
      <c r="BY50" s="954"/>
      <c r="BZ50" s="954"/>
      <c r="CA50" s="954"/>
      <c r="CB50" s="954"/>
      <c r="CC50" s="954"/>
      <c r="CD50" s="954"/>
      <c r="CE50" s="954"/>
      <c r="CF50" s="954"/>
      <c r="CG50" s="954"/>
      <c r="CH50" s="954"/>
      <c r="CI50" s="954"/>
      <c r="CJ50" s="954"/>
      <c r="CK50" s="954"/>
      <c r="CL50" s="954"/>
      <c r="CM50" s="954"/>
      <c r="CN50" s="954"/>
      <c r="CO50" s="954"/>
      <c r="CP50" s="954"/>
      <c r="CQ50" s="954"/>
      <c r="CR50" s="954"/>
      <c r="CS50" s="954"/>
      <c r="CT50" s="954"/>
      <c r="CU50" s="954"/>
      <c r="CV50" s="954"/>
      <c r="CW50" s="954"/>
      <c r="CX50" s="1023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IB50" s="342"/>
      <c r="IC50" s="342"/>
      <c r="ID50" s="342"/>
      <c r="IE50" s="342"/>
      <c r="IF50" s="342"/>
      <c r="IG50" s="342"/>
      <c r="IH50" s="342"/>
      <c r="II50" s="342"/>
      <c r="IJ50" s="342"/>
      <c r="IK50" s="342"/>
      <c r="IL50" s="342"/>
      <c r="IM50" s="342"/>
      <c r="IN50" s="342"/>
      <c r="IO50" s="342"/>
      <c r="IP50" s="342"/>
      <c r="IQ50" s="342"/>
      <c r="IR50" s="342"/>
      <c r="IS50" s="342"/>
      <c r="IT50" s="342"/>
      <c r="IU50" s="342"/>
    </row>
    <row r="51" spans="1:133" ht="11.25" customHeight="1">
      <c r="A51" s="742" t="s">
        <v>283</v>
      </c>
      <c r="B51" s="641" t="s">
        <v>667</v>
      </c>
      <c r="C51" s="965">
        <v>40358</v>
      </c>
      <c r="D51" s="937">
        <v>-100000</v>
      </c>
      <c r="E51" s="972">
        <v>413.2</v>
      </c>
      <c r="F51" s="1067">
        <v>189</v>
      </c>
      <c r="G51" s="972">
        <v>63.8</v>
      </c>
      <c r="H51" s="627" t="s">
        <v>619</v>
      </c>
      <c r="I51" s="940">
        <v>100</v>
      </c>
      <c r="J51" s="940">
        <v>1030</v>
      </c>
      <c r="K51" s="978">
        <v>87</v>
      </c>
      <c r="L51" s="979" t="s">
        <v>454</v>
      </c>
      <c r="M51" s="684" t="s">
        <v>389</v>
      </c>
      <c r="N51" s="939">
        <v>550</v>
      </c>
      <c r="O51" s="940">
        <v>13.75</v>
      </c>
      <c r="P51" s="936">
        <v>4</v>
      </c>
      <c r="Q51" s="249" t="s">
        <v>328</v>
      </c>
      <c r="R51" s="850">
        <v>4</v>
      </c>
      <c r="S51" s="211"/>
      <c r="T51" s="212"/>
      <c r="U51" s="251"/>
      <c r="V51" s="251"/>
      <c r="W51" s="251"/>
      <c r="X51" s="251"/>
      <c r="Y51" s="251"/>
      <c r="Z51" s="251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251"/>
      <c r="AN51" s="251"/>
      <c r="AO51" s="251"/>
      <c r="AP51" s="251"/>
      <c r="AQ51" s="251"/>
      <c r="AR51" s="251"/>
      <c r="AS51" s="251"/>
      <c r="AT51" s="251"/>
      <c r="AU51" s="515"/>
      <c r="AV51" s="515"/>
      <c r="AW51" s="515"/>
      <c r="AX51" s="515"/>
      <c r="AY51" s="515"/>
      <c r="AZ51" s="515"/>
      <c r="BA51" s="515"/>
      <c r="BB51" s="884"/>
      <c r="BC51" s="736"/>
      <c r="BD51" s="228"/>
      <c r="BE51" s="251"/>
      <c r="BF51" s="228"/>
      <c r="BG51" s="228"/>
      <c r="BH51" s="228"/>
      <c r="BI51" s="251"/>
      <c r="BJ51" s="1027"/>
      <c r="BK51" s="251"/>
      <c r="BL51" s="290"/>
      <c r="BM51" s="251"/>
      <c r="BN51" s="251"/>
      <c r="BO51" s="1027"/>
      <c r="BP51" s="291"/>
      <c r="BQ51" s="1027"/>
      <c r="BR51" s="251"/>
      <c r="BS51" s="251"/>
      <c r="BT51" s="251"/>
      <c r="BU51" s="1027"/>
      <c r="BV51" s="251"/>
      <c r="BW51" s="251"/>
      <c r="BX51" s="1027"/>
      <c r="BY51" s="260"/>
      <c r="BZ51" s="260"/>
      <c r="CA51" s="1027"/>
      <c r="CB51" s="251"/>
      <c r="CC51" s="1027"/>
      <c r="CD51" s="262"/>
      <c r="CE51" s="1027"/>
      <c r="CF51" s="251"/>
      <c r="CG51" s="778"/>
      <c r="CH51" s="778"/>
      <c r="CI51" s="779"/>
      <c r="CJ51" s="778"/>
      <c r="CK51" s="778"/>
      <c r="CL51" s="778"/>
      <c r="CM51" s="778"/>
      <c r="CN51" s="778"/>
      <c r="CO51" s="1028"/>
      <c r="CP51" s="778"/>
      <c r="CQ51" s="778"/>
      <c r="CR51" s="1028"/>
      <c r="CS51" s="778"/>
      <c r="CT51" s="778"/>
      <c r="CU51" s="778"/>
      <c r="CV51" s="1028"/>
      <c r="CW51" s="778"/>
      <c r="CX51" s="1006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</row>
    <row r="52" spans="1:133" ht="11.25" customHeight="1">
      <c r="A52" s="742"/>
      <c r="B52" s="641" t="s">
        <v>668</v>
      </c>
      <c r="C52" s="307" t="s">
        <v>401</v>
      </c>
      <c r="D52" s="937">
        <v>-100000</v>
      </c>
      <c r="E52" s="972">
        <v>477.1</v>
      </c>
      <c r="F52" s="1067">
        <v>218</v>
      </c>
      <c r="G52" s="972">
        <v>71.1</v>
      </c>
      <c r="H52" s="627" t="s">
        <v>617</v>
      </c>
      <c r="I52" s="940">
        <v>110</v>
      </c>
      <c r="J52" s="940">
        <v>950</v>
      </c>
      <c r="K52" s="978">
        <v>68</v>
      </c>
      <c r="L52" s="979" t="s">
        <v>454</v>
      </c>
      <c r="M52" s="684" t="s">
        <v>389</v>
      </c>
      <c r="N52" s="939">
        <v>550</v>
      </c>
      <c r="O52" s="940">
        <v>13.75</v>
      </c>
      <c r="P52" s="936">
        <v>4</v>
      </c>
      <c r="Q52" s="249" t="s">
        <v>328</v>
      </c>
      <c r="R52" s="850">
        <v>4</v>
      </c>
      <c r="S52" s="211"/>
      <c r="T52" s="212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515"/>
      <c r="AV52" s="515"/>
      <c r="AW52" s="515"/>
      <c r="AX52" s="515"/>
      <c r="AY52" s="515"/>
      <c r="AZ52" s="515"/>
      <c r="BA52" s="515"/>
      <c r="BB52" s="884"/>
      <c r="BC52" s="736"/>
      <c r="BD52" s="228"/>
      <c r="BE52" s="251"/>
      <c r="BF52" s="228"/>
      <c r="BG52" s="228"/>
      <c r="BH52" s="228"/>
      <c r="BI52" s="251"/>
      <c r="BJ52" s="1027"/>
      <c r="BK52" s="251"/>
      <c r="BL52" s="290"/>
      <c r="BM52" s="251"/>
      <c r="BN52" s="251"/>
      <c r="BO52" s="1027"/>
      <c r="BP52" s="291"/>
      <c r="BQ52" s="1027"/>
      <c r="BR52" s="251"/>
      <c r="BS52" s="251"/>
      <c r="BT52" s="251"/>
      <c r="BU52" s="1027"/>
      <c r="BV52" s="251"/>
      <c r="BW52" s="251"/>
      <c r="BX52" s="1027"/>
      <c r="BY52" s="260"/>
      <c r="BZ52" s="260"/>
      <c r="CA52" s="1027"/>
      <c r="CB52" s="251"/>
      <c r="CC52" s="1027"/>
      <c r="CD52" s="262"/>
      <c r="CE52" s="1027"/>
      <c r="CF52" s="251"/>
      <c r="CG52" s="778"/>
      <c r="CH52" s="778"/>
      <c r="CI52" s="779"/>
      <c r="CJ52" s="778"/>
      <c r="CK52" s="778"/>
      <c r="CL52" s="778"/>
      <c r="CM52" s="778"/>
      <c r="CN52" s="778"/>
      <c r="CO52" s="1028"/>
      <c r="CP52" s="778"/>
      <c r="CQ52" s="778"/>
      <c r="CR52" s="1028"/>
      <c r="CS52" s="778"/>
      <c r="CT52" s="778"/>
      <c r="CU52" s="778"/>
      <c r="CV52" s="1028"/>
      <c r="CW52" s="778"/>
      <c r="CX52" s="1006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</row>
    <row r="53" spans="1:133" ht="11.25" customHeight="1">
      <c r="A53" s="742"/>
      <c r="B53" s="641" t="s">
        <v>669</v>
      </c>
      <c r="C53" s="307" t="s">
        <v>401</v>
      </c>
      <c r="D53" s="937">
        <v>-100000</v>
      </c>
      <c r="E53" s="972">
        <v>477.1</v>
      </c>
      <c r="F53" s="1067">
        <v>218</v>
      </c>
      <c r="G53" s="972">
        <v>71.1</v>
      </c>
      <c r="H53" s="627" t="s">
        <v>670</v>
      </c>
      <c r="I53" s="940">
        <v>110</v>
      </c>
      <c r="J53" s="940">
        <v>950</v>
      </c>
      <c r="K53" s="978">
        <v>68</v>
      </c>
      <c r="L53" s="979" t="s">
        <v>454</v>
      </c>
      <c r="M53" s="684" t="s">
        <v>389</v>
      </c>
      <c r="N53" s="939">
        <v>550</v>
      </c>
      <c r="O53" s="940">
        <v>13.75</v>
      </c>
      <c r="P53" s="936">
        <v>4</v>
      </c>
      <c r="Q53" s="249" t="s">
        <v>328</v>
      </c>
      <c r="R53" s="850">
        <v>4</v>
      </c>
      <c r="S53" s="211"/>
      <c r="T53" s="212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515"/>
      <c r="AV53" s="515"/>
      <c r="AW53" s="515"/>
      <c r="AX53" s="515"/>
      <c r="AY53" s="515"/>
      <c r="AZ53" s="515"/>
      <c r="BA53" s="515"/>
      <c r="BB53" s="884"/>
      <c r="BC53" s="736"/>
      <c r="BD53" s="228"/>
      <c r="BE53" s="251"/>
      <c r="BF53" s="228"/>
      <c r="BG53" s="228"/>
      <c r="BH53" s="228"/>
      <c r="BI53" s="251"/>
      <c r="BJ53" s="1027"/>
      <c r="BK53" s="251"/>
      <c r="BL53" s="290"/>
      <c r="BM53" s="251"/>
      <c r="BN53" s="251"/>
      <c r="BO53" s="1027"/>
      <c r="BP53" s="291"/>
      <c r="BQ53" s="1027"/>
      <c r="BR53" s="251"/>
      <c r="BS53" s="251"/>
      <c r="BT53" s="251"/>
      <c r="BU53" s="1027"/>
      <c r="BV53" s="251"/>
      <c r="BW53" s="251"/>
      <c r="BX53" s="1027"/>
      <c r="BY53" s="260"/>
      <c r="BZ53" s="260"/>
      <c r="CA53" s="1027"/>
      <c r="CB53" s="251"/>
      <c r="CC53" s="1027"/>
      <c r="CD53" s="262"/>
      <c r="CE53" s="1027"/>
      <c r="CF53" s="251"/>
      <c r="CG53" s="778"/>
      <c r="CH53" s="778"/>
      <c r="CI53" s="779"/>
      <c r="CJ53" s="778"/>
      <c r="CK53" s="778"/>
      <c r="CL53" s="778"/>
      <c r="CM53" s="778"/>
      <c r="CN53" s="778"/>
      <c r="CO53" s="1028"/>
      <c r="CP53" s="778"/>
      <c r="CQ53" s="778"/>
      <c r="CR53" s="1028"/>
      <c r="CS53" s="778"/>
      <c r="CT53" s="778"/>
      <c r="CU53" s="778"/>
      <c r="CV53" s="1028"/>
      <c r="CW53" s="778"/>
      <c r="CX53" s="1006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</row>
    <row r="54" spans="1:233" ht="5.25" customHeight="1">
      <c r="A54" s="1023"/>
      <c r="B54" s="1023"/>
      <c r="C54" s="954"/>
      <c r="D54" s="954"/>
      <c r="E54" s="954"/>
      <c r="F54" s="954"/>
      <c r="G54" s="954"/>
      <c r="H54" s="954"/>
      <c r="I54" s="954"/>
      <c r="J54" s="954"/>
      <c r="K54" s="954"/>
      <c r="L54" s="954"/>
      <c r="M54" s="954"/>
      <c r="N54" s="954"/>
      <c r="O54" s="954"/>
      <c r="P54" s="954"/>
      <c r="Q54" s="954"/>
      <c r="R54" s="954"/>
      <c r="S54" s="954"/>
      <c r="T54" s="954"/>
      <c r="U54" s="954"/>
      <c r="V54" s="954"/>
      <c r="W54" s="954"/>
      <c r="X54" s="954"/>
      <c r="Y54" s="954"/>
      <c r="Z54" s="954"/>
      <c r="AA54" s="954"/>
      <c r="AB54" s="954"/>
      <c r="AC54" s="954"/>
      <c r="AD54" s="954"/>
      <c r="AE54" s="954"/>
      <c r="AF54" s="954"/>
      <c r="AG54" s="954"/>
      <c r="AH54" s="954"/>
      <c r="AI54" s="954"/>
      <c r="AJ54" s="954"/>
      <c r="AK54" s="954"/>
      <c r="AL54" s="954"/>
      <c r="AM54" s="954"/>
      <c r="AN54" s="954"/>
      <c r="AO54" s="954"/>
      <c r="AP54" s="954"/>
      <c r="AQ54" s="954"/>
      <c r="AR54" s="954"/>
      <c r="AS54" s="954"/>
      <c r="AT54" s="954"/>
      <c r="AU54" s="954"/>
      <c r="AV54" s="954"/>
      <c r="AW54" s="954"/>
      <c r="AX54" s="954"/>
      <c r="AY54" s="954"/>
      <c r="AZ54" s="954"/>
      <c r="BA54" s="954"/>
      <c r="BB54" s="954"/>
      <c r="BC54" s="954"/>
      <c r="BD54" s="954"/>
      <c r="BE54" s="954"/>
      <c r="BF54" s="954"/>
      <c r="BG54" s="954"/>
      <c r="BH54" s="954"/>
      <c r="BI54" s="954"/>
      <c r="BJ54" s="954"/>
      <c r="BK54" s="954"/>
      <c r="BL54" s="954"/>
      <c r="BM54" s="954"/>
      <c r="BN54" s="954"/>
      <c r="BO54" s="954"/>
      <c r="BP54" s="954"/>
      <c r="BQ54" s="954"/>
      <c r="BR54" s="954"/>
      <c r="BS54" s="954"/>
      <c r="BT54" s="954"/>
      <c r="BU54" s="954"/>
      <c r="BV54" s="954"/>
      <c r="BW54" s="954"/>
      <c r="BX54" s="954"/>
      <c r="BY54" s="954"/>
      <c r="BZ54" s="954"/>
      <c r="CA54" s="954"/>
      <c r="CB54" s="954"/>
      <c r="CC54" s="954"/>
      <c r="CD54" s="954"/>
      <c r="CE54" s="954"/>
      <c r="CF54" s="954"/>
      <c r="CG54" s="954"/>
      <c r="CH54" s="954"/>
      <c r="CI54" s="954"/>
      <c r="CJ54" s="954"/>
      <c r="CK54" s="954"/>
      <c r="CL54" s="954"/>
      <c r="CM54" s="954"/>
      <c r="CN54" s="954"/>
      <c r="CO54" s="954"/>
      <c r="CP54" s="954"/>
      <c r="CQ54" s="954"/>
      <c r="CR54" s="954"/>
      <c r="CS54" s="954"/>
      <c r="CT54" s="954"/>
      <c r="CU54" s="954"/>
      <c r="CV54" s="954"/>
      <c r="CW54" s="954"/>
      <c r="CX54" s="1023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</row>
    <row r="55" spans="1:233" ht="11.25" customHeight="1">
      <c r="A55" s="364" t="s">
        <v>286</v>
      </c>
      <c r="B55" s="523" t="s">
        <v>671</v>
      </c>
      <c r="C55" s="307" t="s">
        <v>401</v>
      </c>
      <c r="D55" s="937">
        <v>33</v>
      </c>
      <c r="E55" s="1088">
        <v>470.8</v>
      </c>
      <c r="F55" s="1089">
        <v>195</v>
      </c>
      <c r="G55" s="1088">
        <v>61.4</v>
      </c>
      <c r="H55" s="1090" t="s">
        <v>670</v>
      </c>
      <c r="I55" s="1091">
        <v>140</v>
      </c>
      <c r="J55" s="1091">
        <v>800</v>
      </c>
      <c r="K55" s="1092">
        <v>96</v>
      </c>
      <c r="L55" s="1093" t="s">
        <v>454</v>
      </c>
      <c r="M55" s="1094" t="s">
        <v>389</v>
      </c>
      <c r="N55" s="1091">
        <v>1000</v>
      </c>
      <c r="O55" s="1091">
        <f>N55*0.025</f>
        <v>25</v>
      </c>
      <c r="P55" s="1095">
        <v>5</v>
      </c>
      <c r="Q55" s="249" t="s">
        <v>328</v>
      </c>
      <c r="R55" s="998">
        <v>5</v>
      </c>
      <c r="S55" s="251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30"/>
      <c r="AQ55" s="252"/>
      <c r="AR55" s="252"/>
      <c r="AS55" s="252"/>
      <c r="AT55" s="251"/>
      <c r="AU55" s="515"/>
      <c r="AV55" s="515"/>
      <c r="AW55" s="515"/>
      <c r="AX55" s="515"/>
      <c r="AY55" s="515"/>
      <c r="AZ55" s="515"/>
      <c r="BA55" s="515"/>
      <c r="BB55" s="613"/>
      <c r="BC55" s="313"/>
      <c r="BD55" s="251"/>
      <c r="BE55" s="251"/>
      <c r="BF55" s="251"/>
      <c r="BG55" s="251"/>
      <c r="BH55" s="251"/>
      <c r="BI55" s="251"/>
      <c r="BJ55" s="1027"/>
      <c r="BK55" s="251"/>
      <c r="BL55" s="251"/>
      <c r="BM55" s="251"/>
      <c r="BN55" s="251"/>
      <c r="BO55" s="1027"/>
      <c r="BP55" s="251"/>
      <c r="BQ55" s="1027"/>
      <c r="BR55" s="251"/>
      <c r="BS55" s="251"/>
      <c r="BT55" s="251"/>
      <c r="BU55" s="1027"/>
      <c r="BV55" s="251"/>
      <c r="BW55" s="251"/>
      <c r="BX55" s="1027"/>
      <c r="BY55" s="251"/>
      <c r="BZ55" s="251"/>
      <c r="CA55" s="1027"/>
      <c r="CB55" s="251"/>
      <c r="CC55" s="1027"/>
      <c r="CD55" s="262"/>
      <c r="CE55" s="1027"/>
      <c r="CF55" s="251"/>
      <c r="CG55" s="313"/>
      <c r="CH55" s="313"/>
      <c r="CI55" s="313"/>
      <c r="CJ55" s="313"/>
      <c r="CK55" s="313"/>
      <c r="CL55" s="313"/>
      <c r="CM55" s="313"/>
      <c r="CN55" s="313"/>
      <c r="CO55" s="296"/>
      <c r="CP55" s="313"/>
      <c r="CQ55" s="313"/>
      <c r="CR55" s="296"/>
      <c r="CS55" s="313"/>
      <c r="CT55" s="313"/>
      <c r="CU55" s="313"/>
      <c r="CV55" s="296"/>
      <c r="CW55" s="313"/>
      <c r="CX55" s="1006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</row>
    <row r="56" spans="1:255" s="122" customFormat="1" ht="5.25" customHeight="1">
      <c r="A56" s="278"/>
      <c r="B56" s="1023"/>
      <c r="C56" s="954"/>
      <c r="D56" s="954"/>
      <c r="E56" s="954"/>
      <c r="F56" s="954"/>
      <c r="G56" s="954"/>
      <c r="H56" s="954"/>
      <c r="I56" s="954"/>
      <c r="J56" s="954"/>
      <c r="K56" s="954"/>
      <c r="L56" s="954"/>
      <c r="M56" s="954"/>
      <c r="N56" s="954"/>
      <c r="O56" s="954"/>
      <c r="P56" s="954"/>
      <c r="Q56" s="954"/>
      <c r="R56" s="954"/>
      <c r="S56" s="954"/>
      <c r="T56" s="954"/>
      <c r="U56" s="954"/>
      <c r="V56" s="954"/>
      <c r="W56" s="954"/>
      <c r="X56" s="954"/>
      <c r="Y56" s="954"/>
      <c r="Z56" s="954"/>
      <c r="AA56" s="954"/>
      <c r="AB56" s="954"/>
      <c r="AC56" s="954"/>
      <c r="AD56" s="954"/>
      <c r="AE56" s="954"/>
      <c r="AF56" s="954"/>
      <c r="AG56" s="954"/>
      <c r="AH56" s="954"/>
      <c r="AI56" s="954"/>
      <c r="AJ56" s="954"/>
      <c r="AK56" s="954"/>
      <c r="AL56" s="954"/>
      <c r="AM56" s="954"/>
      <c r="AN56" s="954"/>
      <c r="AO56" s="954"/>
      <c r="AP56" s="954"/>
      <c r="AQ56" s="954"/>
      <c r="AR56" s="954"/>
      <c r="AS56" s="954"/>
      <c r="AT56" s="954"/>
      <c r="AU56" s="954"/>
      <c r="AV56" s="954"/>
      <c r="AW56" s="954"/>
      <c r="AX56" s="954"/>
      <c r="AY56" s="954"/>
      <c r="AZ56" s="954"/>
      <c r="BA56" s="954"/>
      <c r="BB56" s="954"/>
      <c r="BC56" s="954"/>
      <c r="BD56" s="954"/>
      <c r="BE56" s="954"/>
      <c r="BF56" s="954"/>
      <c r="BG56" s="954"/>
      <c r="BH56" s="954"/>
      <c r="BI56" s="954"/>
      <c r="BJ56" s="954"/>
      <c r="BK56" s="954"/>
      <c r="BL56" s="954"/>
      <c r="BM56" s="954"/>
      <c r="BN56" s="954"/>
      <c r="BO56" s="954"/>
      <c r="BP56" s="954"/>
      <c r="BQ56" s="954"/>
      <c r="BR56" s="954"/>
      <c r="BS56" s="954"/>
      <c r="BT56" s="954"/>
      <c r="BU56" s="954"/>
      <c r="BV56" s="954"/>
      <c r="BW56" s="954"/>
      <c r="BX56" s="954"/>
      <c r="BY56" s="954"/>
      <c r="BZ56" s="954"/>
      <c r="CA56" s="954"/>
      <c r="CB56" s="954"/>
      <c r="CC56" s="954"/>
      <c r="CD56" s="1096"/>
      <c r="CE56" s="954"/>
      <c r="CF56" s="954"/>
      <c r="CG56" s="954"/>
      <c r="CH56" s="954"/>
      <c r="CI56" s="954"/>
      <c r="CJ56" s="954"/>
      <c r="CK56" s="954"/>
      <c r="CL56" s="954"/>
      <c r="CM56" s="954"/>
      <c r="CN56" s="954"/>
      <c r="CO56" s="954"/>
      <c r="CP56" s="954"/>
      <c r="CQ56" s="954"/>
      <c r="CR56" s="954"/>
      <c r="CS56" s="954"/>
      <c r="CT56" s="954"/>
      <c r="CU56" s="954"/>
      <c r="CV56" s="954"/>
      <c r="CW56" s="954"/>
      <c r="CX56" s="1023"/>
      <c r="IB56" s="342"/>
      <c r="IC56" s="342"/>
      <c r="ID56" s="342"/>
      <c r="IE56" s="342"/>
      <c r="IF56" s="342"/>
      <c r="IG56" s="342"/>
      <c r="IH56" s="342"/>
      <c r="II56" s="342"/>
      <c r="IJ56" s="342"/>
      <c r="IK56" s="342"/>
      <c r="IL56" s="342"/>
      <c r="IM56" s="342"/>
      <c r="IN56" s="342"/>
      <c r="IO56" s="342"/>
      <c r="IP56" s="342"/>
      <c r="IQ56" s="342"/>
      <c r="IR56" s="342"/>
      <c r="IS56" s="342"/>
      <c r="IT56" s="342"/>
      <c r="IU56" s="342"/>
    </row>
    <row r="57" spans="1:102" ht="11.25" customHeight="1">
      <c r="A57" s="743" t="s">
        <v>324</v>
      </c>
      <c r="B57" s="1097" t="s">
        <v>672</v>
      </c>
      <c r="C57" s="375">
        <v>41034</v>
      </c>
      <c r="D57" s="375">
        <v>100</v>
      </c>
      <c r="E57" s="669">
        <v>458.5</v>
      </c>
      <c r="F57" s="670">
        <v>225</v>
      </c>
      <c r="G57" s="669">
        <v>57.6</v>
      </c>
      <c r="H57" s="1090" t="s">
        <v>670</v>
      </c>
      <c r="I57" s="671">
        <v>130</v>
      </c>
      <c r="J57" s="671">
        <v>1300</v>
      </c>
      <c r="K57" s="672">
        <v>100</v>
      </c>
      <c r="L57" s="1098" t="s">
        <v>568</v>
      </c>
      <c r="M57" s="568" t="s">
        <v>389</v>
      </c>
      <c r="N57" s="671">
        <v>1000</v>
      </c>
      <c r="O57" s="671">
        <v>25</v>
      </c>
      <c r="P57" s="1099">
        <v>2</v>
      </c>
      <c r="Q57" s="249" t="s">
        <v>328</v>
      </c>
      <c r="R57" s="837">
        <v>2</v>
      </c>
      <c r="S57" s="251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30"/>
      <c r="AQ57" s="251"/>
      <c r="AR57" s="251"/>
      <c r="AS57" s="251"/>
      <c r="AT57" s="251"/>
      <c r="AU57" s="515"/>
      <c r="AV57" s="515"/>
      <c r="AW57" s="515"/>
      <c r="AX57" s="515"/>
      <c r="AY57" s="515"/>
      <c r="AZ57" s="515"/>
      <c r="BA57" s="515"/>
      <c r="BB57" s="884"/>
      <c r="BC57" s="313"/>
      <c r="BD57" s="251"/>
      <c r="BE57" s="251"/>
      <c r="BF57" s="251"/>
      <c r="BG57" s="251"/>
      <c r="BH57" s="251"/>
      <c r="BI57" s="251"/>
      <c r="BJ57" s="1027"/>
      <c r="BK57" s="251"/>
      <c r="BL57" s="251"/>
      <c r="BM57" s="251"/>
      <c r="BN57" s="251"/>
      <c r="BO57" s="1027"/>
      <c r="BP57" s="251"/>
      <c r="BQ57" s="1027"/>
      <c r="BR57" s="251"/>
      <c r="BS57" s="251"/>
      <c r="BT57" s="251"/>
      <c r="BU57" s="1027"/>
      <c r="BV57" s="251"/>
      <c r="BW57" s="251"/>
      <c r="BX57" s="1027"/>
      <c r="BY57" s="251"/>
      <c r="BZ57" s="251"/>
      <c r="CA57" s="1027"/>
      <c r="CB57" s="251"/>
      <c r="CC57" s="1027"/>
      <c r="CD57" s="262"/>
      <c r="CE57" s="1027"/>
      <c r="CF57" s="251"/>
      <c r="CG57" s="778"/>
      <c r="CH57" s="778"/>
      <c r="CI57" s="778"/>
      <c r="CJ57" s="778"/>
      <c r="CK57" s="778"/>
      <c r="CL57" s="778"/>
      <c r="CM57" s="778"/>
      <c r="CN57" s="778"/>
      <c r="CO57" s="1028"/>
      <c r="CP57" s="778"/>
      <c r="CQ57" s="778"/>
      <c r="CR57" s="1028"/>
      <c r="CS57" s="778"/>
      <c r="CT57" s="778"/>
      <c r="CU57" s="778"/>
      <c r="CV57" s="1028"/>
      <c r="CW57" s="778"/>
      <c r="CX57" s="1006" t="s">
        <v>536</v>
      </c>
    </row>
    <row r="58" spans="1:102" ht="11.25" customHeight="1">
      <c r="A58" s="743"/>
      <c r="B58" s="1100" t="s">
        <v>673</v>
      </c>
      <c r="C58" s="375">
        <v>46226</v>
      </c>
      <c r="D58" s="375">
        <v>100</v>
      </c>
      <c r="E58" s="669">
        <v>480.9</v>
      </c>
      <c r="F58" s="670">
        <v>190</v>
      </c>
      <c r="G58" s="1101">
        <v>80.5</v>
      </c>
      <c r="H58" s="1090" t="s">
        <v>617</v>
      </c>
      <c r="I58" s="671">
        <v>70</v>
      </c>
      <c r="J58" s="671">
        <v>1200</v>
      </c>
      <c r="K58" s="672">
        <v>62</v>
      </c>
      <c r="L58" s="1098" t="s">
        <v>568</v>
      </c>
      <c r="M58" s="568" t="s">
        <v>389</v>
      </c>
      <c r="N58" s="671">
        <v>800</v>
      </c>
      <c r="O58" s="671">
        <v>20</v>
      </c>
      <c r="P58" s="1099">
        <v>6</v>
      </c>
      <c r="Q58" s="249" t="s">
        <v>328</v>
      </c>
      <c r="R58" s="837">
        <v>6</v>
      </c>
      <c r="S58" s="251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183" t="s">
        <v>532</v>
      </c>
      <c r="AQ58" s="251"/>
      <c r="AR58" s="251"/>
      <c r="AS58" s="251"/>
      <c r="AT58" s="251"/>
      <c r="AU58" s="515"/>
      <c r="AV58" s="515"/>
      <c r="AW58" s="515"/>
      <c r="AX58" s="515"/>
      <c r="AY58" s="515"/>
      <c r="AZ58" s="515"/>
      <c r="BA58" s="515"/>
      <c r="BB58" s="884"/>
      <c r="BC58" s="313"/>
      <c r="BD58" s="251"/>
      <c r="BE58" s="251"/>
      <c r="BF58" s="251"/>
      <c r="BG58" s="251"/>
      <c r="BH58" s="251"/>
      <c r="BI58" s="251"/>
      <c r="BJ58" s="1027"/>
      <c r="BK58" s="251"/>
      <c r="BL58" s="251"/>
      <c r="BM58" s="251"/>
      <c r="BN58" s="251"/>
      <c r="BO58" s="1027"/>
      <c r="BP58" s="251"/>
      <c r="BQ58" s="1027"/>
      <c r="BR58" s="251"/>
      <c r="BS58" s="251"/>
      <c r="BT58" s="251"/>
      <c r="BU58" s="1027"/>
      <c r="BV58" s="251"/>
      <c r="BW58" s="251"/>
      <c r="BX58" s="1027"/>
      <c r="BY58" s="251"/>
      <c r="BZ58" s="251"/>
      <c r="CA58" s="1027"/>
      <c r="CB58" s="251"/>
      <c r="CC58" s="1027"/>
      <c r="CD58" s="262"/>
      <c r="CE58" s="1027"/>
      <c r="CF58" s="251"/>
      <c r="CG58" s="778"/>
      <c r="CH58" s="778"/>
      <c r="CI58" s="778"/>
      <c r="CJ58" s="778"/>
      <c r="CK58" s="778"/>
      <c r="CL58" s="778"/>
      <c r="CM58" s="778"/>
      <c r="CN58" s="778"/>
      <c r="CO58" s="1028"/>
      <c r="CP58" s="778"/>
      <c r="CQ58" s="778"/>
      <c r="CR58" s="1028"/>
      <c r="CS58" s="778"/>
      <c r="CT58" s="778"/>
      <c r="CU58" s="778"/>
      <c r="CV58" s="1028"/>
      <c r="CW58" s="778"/>
      <c r="CX58" s="1006" t="s">
        <v>534</v>
      </c>
    </row>
    <row r="59" spans="1:255" s="122" customFormat="1" ht="5.25" customHeight="1">
      <c r="A59" s="414"/>
      <c r="B59" s="414"/>
      <c r="C59" s="954"/>
      <c r="D59" s="954"/>
      <c r="E59" s="954"/>
      <c r="F59" s="954"/>
      <c r="G59" s="954"/>
      <c r="H59" s="954"/>
      <c r="I59" s="954"/>
      <c r="J59" s="954"/>
      <c r="K59" s="954"/>
      <c r="L59" s="954"/>
      <c r="M59" s="954"/>
      <c r="N59" s="954"/>
      <c r="O59" s="954"/>
      <c r="P59" s="954"/>
      <c r="Q59" s="954"/>
      <c r="R59" s="954"/>
      <c r="S59" s="954"/>
      <c r="T59" s="954"/>
      <c r="U59" s="954"/>
      <c r="V59" s="954"/>
      <c r="W59" s="954"/>
      <c r="X59" s="954"/>
      <c r="Y59" s="954"/>
      <c r="Z59" s="954"/>
      <c r="AA59" s="954"/>
      <c r="AB59" s="954"/>
      <c r="AC59" s="954"/>
      <c r="AD59" s="954"/>
      <c r="AE59" s="954"/>
      <c r="AF59" s="954"/>
      <c r="AG59" s="954"/>
      <c r="AH59" s="954"/>
      <c r="AI59" s="954"/>
      <c r="AJ59" s="954"/>
      <c r="AK59" s="954"/>
      <c r="AL59" s="954"/>
      <c r="AM59" s="954"/>
      <c r="AN59" s="954"/>
      <c r="AO59" s="954"/>
      <c r="AP59" s="954"/>
      <c r="AQ59" s="954"/>
      <c r="AR59" s="954"/>
      <c r="AS59" s="954"/>
      <c r="AT59" s="954"/>
      <c r="AU59" s="954"/>
      <c r="AV59" s="954"/>
      <c r="AW59" s="954"/>
      <c r="AX59" s="954"/>
      <c r="AY59" s="954"/>
      <c r="AZ59" s="954"/>
      <c r="BA59" s="954"/>
      <c r="BB59" s="954"/>
      <c r="BC59" s="954"/>
      <c r="BD59" s="954"/>
      <c r="BE59" s="954"/>
      <c r="BF59" s="954"/>
      <c r="BG59" s="954"/>
      <c r="BH59" s="954"/>
      <c r="BI59" s="954"/>
      <c r="BJ59" s="954"/>
      <c r="BK59" s="954"/>
      <c r="BL59" s="954"/>
      <c r="BM59" s="954"/>
      <c r="BN59" s="954"/>
      <c r="BO59" s="954"/>
      <c r="BP59" s="954"/>
      <c r="BQ59" s="954"/>
      <c r="BR59" s="954"/>
      <c r="BS59" s="954"/>
      <c r="BT59" s="954"/>
      <c r="BU59" s="954"/>
      <c r="BV59" s="954"/>
      <c r="BW59" s="954"/>
      <c r="BX59" s="954"/>
      <c r="BY59" s="954"/>
      <c r="BZ59" s="954"/>
      <c r="CA59" s="954"/>
      <c r="CB59" s="954"/>
      <c r="CC59" s="954"/>
      <c r="CD59" s="954"/>
      <c r="CE59" s="954"/>
      <c r="CF59" s="954"/>
      <c r="CG59" s="954"/>
      <c r="CH59" s="954"/>
      <c r="CI59" s="954"/>
      <c r="CJ59" s="954"/>
      <c r="CK59" s="954"/>
      <c r="CL59" s="954"/>
      <c r="CM59" s="954"/>
      <c r="CN59" s="954"/>
      <c r="CO59" s="954"/>
      <c r="CP59" s="954"/>
      <c r="CQ59" s="954"/>
      <c r="CR59" s="954"/>
      <c r="CS59" s="954"/>
      <c r="CT59" s="954"/>
      <c r="CU59" s="954"/>
      <c r="CV59" s="954"/>
      <c r="CW59" s="954"/>
      <c r="CX59" s="414"/>
      <c r="IB59" s="342"/>
      <c r="IC59" s="342"/>
      <c r="ID59" s="342"/>
      <c r="IE59" s="342"/>
      <c r="IF59" s="342"/>
      <c r="IG59" s="342"/>
      <c r="IH59" s="342"/>
      <c r="II59" s="342"/>
      <c r="IJ59" s="342"/>
      <c r="IK59" s="342"/>
      <c r="IL59" s="342"/>
      <c r="IM59" s="342"/>
      <c r="IN59" s="342"/>
      <c r="IO59" s="342"/>
      <c r="IP59" s="342"/>
      <c r="IQ59" s="342"/>
      <c r="IR59" s="342"/>
      <c r="IS59" s="342"/>
      <c r="IT59" s="342"/>
      <c r="IU59" s="342"/>
    </row>
    <row r="60" spans="37:104" ht="12">
      <c r="AK60" s="809" t="s">
        <v>423</v>
      </c>
      <c r="AL60" s="809"/>
      <c r="AM60" s="809"/>
      <c r="AN60" s="809"/>
      <c r="AO60" s="809"/>
      <c r="AP60" s="809"/>
      <c r="AQ60" s="809"/>
      <c r="BB60" s="133"/>
      <c r="BC60" s="417"/>
      <c r="BD60" s="417"/>
      <c r="BE60" s="417"/>
      <c r="BF60" s="417"/>
      <c r="BG60" s="417"/>
      <c r="BH60" s="417"/>
      <c r="BI60" s="417"/>
      <c r="BJ60"/>
      <c r="BK60" s="418"/>
      <c r="BL60" s="418"/>
      <c r="BM60" s="418"/>
      <c r="BN60" s="418"/>
      <c r="BO60"/>
      <c r="BP60" s="419"/>
      <c r="BQ60"/>
      <c r="BR60" s="420"/>
      <c r="BS60" s="420"/>
      <c r="BT60" s="420"/>
      <c r="BU60"/>
      <c r="BV60" s="421"/>
      <c r="BW60" s="421"/>
      <c r="BX60"/>
      <c r="BY60" s="422"/>
      <c r="BZ60" s="422"/>
      <c r="CA60"/>
      <c r="CB60" s="423"/>
      <c r="CC60"/>
      <c r="CD60" s="424"/>
      <c r="CE60"/>
      <c r="CF60" s="425"/>
      <c r="CG60" s="425"/>
      <c r="CH60" s="425"/>
      <c r="CI60" s="425"/>
      <c r="CJ60" s="425"/>
      <c r="CK60" s="425"/>
      <c r="CL60" s="425"/>
      <c r="CM60" s="425"/>
      <c r="CN60" s="425"/>
      <c r="CO60"/>
      <c r="CP60" s="207"/>
      <c r="CQ60" s="207"/>
      <c r="CR60"/>
      <c r="CS60" s="426"/>
      <c r="CT60" s="426"/>
      <c r="CU60" s="426"/>
      <c r="CV60"/>
      <c r="CW60"/>
      <c r="CX60"/>
      <c r="CY60"/>
      <c r="CZ60"/>
    </row>
    <row r="61" spans="2:240" ht="11.25" customHeight="1">
      <c r="B61" s="123"/>
      <c r="C61" s="124" t="s">
        <v>295</v>
      </c>
      <c r="D61" s="124"/>
      <c r="E61" s="124"/>
      <c r="F61" s="124"/>
      <c r="G61" s="124"/>
      <c r="H61" s="128"/>
      <c r="I61" s="129"/>
      <c r="J61" s="129"/>
      <c r="K61" s="129"/>
      <c r="L61" s="128"/>
      <c r="M61" s="128"/>
      <c r="N61" s="129"/>
      <c r="O61" s="129"/>
      <c r="P61" s="130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BC61" s="417" t="s">
        <v>296</v>
      </c>
      <c r="BD61" s="417"/>
      <c r="BE61" s="417"/>
      <c r="BF61" s="417"/>
      <c r="BG61" s="417"/>
      <c r="BH61" s="417"/>
      <c r="BI61" s="417"/>
      <c r="BJ61"/>
      <c r="BK61" s="418" t="s">
        <v>297</v>
      </c>
      <c r="BL61" s="418"/>
      <c r="BM61" s="418"/>
      <c r="BN61" s="418"/>
      <c r="BO61"/>
      <c r="BP61" s="419"/>
      <c r="BQ61" s="427"/>
      <c r="BR61" s="420"/>
      <c r="BS61" s="420"/>
      <c r="BT61" s="420"/>
      <c r="BV61" s="421"/>
      <c r="BW61" s="421"/>
      <c r="BX61" s="133"/>
      <c r="BY61" s="422"/>
      <c r="BZ61" s="422"/>
      <c r="CA61" s="133"/>
      <c r="CB61" s="423"/>
      <c r="CD61" s="424"/>
      <c r="CF61" s="425"/>
      <c r="CG61" s="425"/>
      <c r="CH61" s="425"/>
      <c r="CI61" s="425"/>
      <c r="CJ61" s="425"/>
      <c r="CK61" s="428"/>
      <c r="CL61" s="428"/>
      <c r="CM61" s="428"/>
      <c r="CN61" s="428"/>
      <c r="CP61" s="429" t="s">
        <v>298</v>
      </c>
      <c r="CQ61" s="429"/>
      <c r="CR61" s="429"/>
      <c r="CS61" s="429"/>
      <c r="CT61" s="429"/>
      <c r="CU61" s="426"/>
      <c r="CW61"/>
      <c r="HZ61" s="132"/>
      <c r="IA61" s="132"/>
      <c r="IB61" s="132"/>
      <c r="IC61" s="132"/>
      <c r="ID61" s="132"/>
      <c r="IE61" s="132"/>
      <c r="IF61" s="132"/>
    </row>
    <row r="62" spans="2:240" ht="11.25" customHeight="1">
      <c r="B62" s="123"/>
      <c r="C62" s="124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V62" s="416"/>
      <c r="W62" s="416"/>
      <c r="X62" s="416"/>
      <c r="Y62" s="416"/>
      <c r="Z62" s="416"/>
      <c r="AA62" s="416"/>
      <c r="AB62" s="416"/>
      <c r="BD62"/>
      <c r="BE62"/>
      <c r="BF62"/>
      <c r="BG62"/>
      <c r="BH62"/>
      <c r="BI62"/>
      <c r="BJ62"/>
      <c r="BK62"/>
      <c r="BL62"/>
      <c r="BM62"/>
      <c r="BN62"/>
      <c r="BO62"/>
      <c r="BP62" s="419"/>
      <c r="BQ62"/>
      <c r="BR62" s="420"/>
      <c r="BS62" s="420"/>
      <c r="BT62" s="420"/>
      <c r="BV62" s="421"/>
      <c r="BW62" s="421"/>
      <c r="BX62" s="133"/>
      <c r="BY62" s="422"/>
      <c r="BZ62" s="422"/>
      <c r="CA62" s="133"/>
      <c r="CB62" s="423"/>
      <c r="CD62" s="424"/>
      <c r="CF62" s="428"/>
      <c r="CG62" s="428"/>
      <c r="CH62" s="428"/>
      <c r="CI62" s="428"/>
      <c r="CJ62" s="428"/>
      <c r="CK62" s="428"/>
      <c r="CL62" s="428"/>
      <c r="CM62" s="428"/>
      <c r="CN62" s="428"/>
      <c r="CQ62"/>
      <c r="CR62"/>
      <c r="CS62" s="430" t="s">
        <v>299</v>
      </c>
      <c r="CT62" s="430"/>
      <c r="CU62" s="430"/>
      <c r="CV62" s="430"/>
      <c r="CW62" s="430"/>
      <c r="CX62"/>
      <c r="CY62" s="431"/>
      <c r="HZ62" s="132"/>
      <c r="IA62" s="132"/>
      <c r="IB62" s="132"/>
      <c r="IC62" s="132"/>
      <c r="ID62" s="132"/>
      <c r="IE62" s="132"/>
      <c r="IF62" s="132"/>
    </row>
    <row r="63" spans="2:240" ht="11.25" customHeight="1">
      <c r="B63" s="123"/>
      <c r="C63" s="124"/>
      <c r="E63" s="126"/>
      <c r="F63" s="127"/>
      <c r="G63" s="126"/>
      <c r="H63" s="128"/>
      <c r="I63" s="129"/>
      <c r="J63" s="129"/>
      <c r="K63" s="129"/>
      <c r="L63" s="128"/>
      <c r="M63" s="128"/>
      <c r="N63" s="129"/>
      <c r="O63" s="129"/>
      <c r="P63" s="130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BD63"/>
      <c r="BE63"/>
      <c r="BF63"/>
      <c r="BG63"/>
      <c r="BH63"/>
      <c r="BI63"/>
      <c r="BJ63"/>
      <c r="BK63"/>
      <c r="BL63"/>
      <c r="BM63"/>
      <c r="BN63"/>
      <c r="BO63" s="432" t="s">
        <v>300</v>
      </c>
      <c r="BP63" s="432"/>
      <c r="BQ63" s="432"/>
      <c r="BR63" s="432"/>
      <c r="BS63" s="432"/>
      <c r="BT63" s="432"/>
      <c r="BU63" s="432"/>
      <c r="BV63" s="432"/>
      <c r="BW63" s="432"/>
      <c r="BX63" s="432"/>
      <c r="BY63" s="422"/>
      <c r="BZ63" s="422"/>
      <c r="CA63" s="133"/>
      <c r="CB63" s="423"/>
      <c r="CD63" s="424"/>
      <c r="CE63"/>
      <c r="CF63" s="433" t="s">
        <v>301</v>
      </c>
      <c r="CG63" s="433"/>
      <c r="CH63" s="433"/>
      <c r="CI63" s="433"/>
      <c r="CJ63" s="433"/>
      <c r="CK63" s="433"/>
      <c r="CL63" s="433"/>
      <c r="CM63" s="433"/>
      <c r="CN63" s="433"/>
      <c r="CQ63"/>
      <c r="CR63"/>
      <c r="CS63" s="434" t="s">
        <v>302</v>
      </c>
      <c r="CT63" s="434"/>
      <c r="CU63" s="434"/>
      <c r="CV63" s="434"/>
      <c r="CW63" s="434"/>
      <c r="HZ63" s="132"/>
      <c r="IA63" s="132"/>
      <c r="IB63" s="132"/>
      <c r="IC63" s="132"/>
      <c r="ID63" s="132"/>
      <c r="IE63" s="132"/>
      <c r="IF63" s="132"/>
    </row>
    <row r="64" spans="2:240" ht="11.25" customHeight="1">
      <c r="B64" s="123"/>
      <c r="C64" s="435"/>
      <c r="E64" s="126"/>
      <c r="F64" s="127"/>
      <c r="G64" s="126"/>
      <c r="H64" s="128"/>
      <c r="I64" s="129"/>
      <c r="J64" s="129"/>
      <c r="K64" s="129"/>
      <c r="L64" s="128"/>
      <c r="M64" s="128"/>
      <c r="N64" s="129"/>
      <c r="O64" s="129"/>
      <c r="P64" s="130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 s="420"/>
      <c r="BS64" s="420"/>
      <c r="BT64" s="420"/>
      <c r="BV64" s="421"/>
      <c r="BW64" s="421"/>
      <c r="BX64" s="133"/>
      <c r="BY64" s="422"/>
      <c r="BZ64" s="422"/>
      <c r="CA64" s="133"/>
      <c r="CB64" s="423"/>
      <c r="CD64" s="424"/>
      <c r="CW64"/>
      <c r="CX64"/>
      <c r="CY64"/>
      <c r="HZ64" s="132"/>
      <c r="IA64" s="132"/>
      <c r="IB64" s="132"/>
      <c r="IC64" s="132"/>
      <c r="ID64" s="132"/>
      <c r="IE64" s="132"/>
      <c r="IF64" s="132"/>
    </row>
    <row r="65" spans="2:240" ht="11.25" customHeight="1">
      <c r="B65" s="123"/>
      <c r="C65" s="436" t="s">
        <v>303</v>
      </c>
      <c r="D65" s="436"/>
      <c r="E65" s="436"/>
      <c r="F65" s="436"/>
      <c r="G65" s="436"/>
      <c r="H65" s="436"/>
      <c r="I65" s="436"/>
      <c r="J65" s="436"/>
      <c r="K65" s="436"/>
      <c r="L65" s="436"/>
      <c r="M65" s="436"/>
      <c r="N65" s="129"/>
      <c r="O65" s="129"/>
      <c r="P65" s="130"/>
      <c r="Q65" s="128"/>
      <c r="R65" s="131"/>
      <c r="BD65"/>
      <c r="BE65"/>
      <c r="BF65"/>
      <c r="BG65"/>
      <c r="BH65"/>
      <c r="BI65"/>
      <c r="BR65" s="437" t="s">
        <v>304</v>
      </c>
      <c r="BS65" s="437"/>
      <c r="BT65" s="437"/>
      <c r="BU65" s="437"/>
      <c r="BV65" s="437"/>
      <c r="BW65" s="437"/>
      <c r="BX65" s="438"/>
      <c r="BY65" s="422"/>
      <c r="BZ65" s="422"/>
      <c r="CA65" s="438"/>
      <c r="CB65" s="423"/>
      <c r="CD65" s="424"/>
      <c r="CF65"/>
      <c r="CG65"/>
      <c r="CH65"/>
      <c r="CI65"/>
      <c r="CW65"/>
      <c r="HZ65" s="132"/>
      <c r="IA65" s="132"/>
      <c r="IB65" s="132"/>
      <c r="IC65" s="132"/>
      <c r="ID65" s="132"/>
      <c r="IE65" s="132"/>
      <c r="IF65" s="132"/>
    </row>
    <row r="66" spans="2:240" ht="11.25" customHeight="1">
      <c r="B66" s="123"/>
      <c r="C66" s="124"/>
      <c r="E66" s="126"/>
      <c r="F66" s="127"/>
      <c r="G66" s="126"/>
      <c r="H66" s="128"/>
      <c r="I66" s="129"/>
      <c r="J66" s="129"/>
      <c r="K66" s="129"/>
      <c r="L66" s="128"/>
      <c r="M66" s="128"/>
      <c r="N66" s="129"/>
      <c r="O66" s="129"/>
      <c r="P66" s="130"/>
      <c r="Q66" s="128"/>
      <c r="R66" s="131"/>
      <c r="AE66"/>
      <c r="AU66" s="132"/>
      <c r="AV66" s="132"/>
      <c r="BD66"/>
      <c r="BE66"/>
      <c r="BF66"/>
      <c r="BV66" s="421"/>
      <c r="BW66" s="421"/>
      <c r="BX66" s="133"/>
      <c r="BY66" s="422"/>
      <c r="BZ66" s="422"/>
      <c r="CA66" s="133"/>
      <c r="CB66" s="423"/>
      <c r="CD66" s="424"/>
      <c r="CW66"/>
      <c r="HZ66" s="132"/>
      <c r="IA66" s="132"/>
      <c r="IB66" s="132"/>
      <c r="IC66" s="132"/>
      <c r="ID66" s="132"/>
      <c r="IE66" s="132"/>
      <c r="IF66" s="132"/>
    </row>
    <row r="67" spans="2:240" ht="11.25" customHeight="1">
      <c r="B67" s="123"/>
      <c r="C67" s="124"/>
      <c r="E67" s="126"/>
      <c r="F67" s="127"/>
      <c r="G67" s="126"/>
      <c r="H67" s="128"/>
      <c r="I67" s="129"/>
      <c r="J67" s="129"/>
      <c r="K67" s="129"/>
      <c r="L67" s="128"/>
      <c r="M67" s="128"/>
      <c r="N67" s="129"/>
      <c r="O67" s="129"/>
      <c r="P67" s="130"/>
      <c r="Q67" s="128"/>
      <c r="R67" s="131"/>
      <c r="BD67"/>
      <c r="BE67"/>
      <c r="BF67"/>
      <c r="BV67" s="439" t="s">
        <v>305</v>
      </c>
      <c r="BW67" s="439"/>
      <c r="BX67" s="439"/>
      <c r="BY67" s="439"/>
      <c r="BZ67" s="439"/>
      <c r="CA67" s="439"/>
      <c r="CB67" s="439"/>
      <c r="CC67" s="439"/>
      <c r="CD67" s="439"/>
      <c r="CE67" s="439"/>
      <c r="CF67" s="440"/>
      <c r="CW67"/>
      <c r="HZ67" s="132"/>
      <c r="IA67" s="132"/>
      <c r="IB67" s="132"/>
      <c r="IC67" s="132"/>
      <c r="ID67" s="132"/>
      <c r="IE67" s="132"/>
      <c r="IF67" s="132"/>
    </row>
    <row r="68" spans="2:240" ht="11.25" customHeight="1">
      <c r="B68" s="123"/>
      <c r="C68" s="124"/>
      <c r="E68" s="126"/>
      <c r="F68" s="127"/>
      <c r="G68" s="126"/>
      <c r="H68" s="128"/>
      <c r="I68" s="129"/>
      <c r="J68" s="129"/>
      <c r="K68" s="129"/>
      <c r="L68" s="128"/>
      <c r="M68" s="128"/>
      <c r="N68" s="129"/>
      <c r="O68" s="129"/>
      <c r="P68" s="130"/>
      <c r="Q68" s="128"/>
      <c r="R68" s="131"/>
      <c r="BD68"/>
      <c r="BE68"/>
      <c r="BF68"/>
      <c r="BX68" s="133"/>
      <c r="BY68" s="422"/>
      <c r="BZ68" s="422"/>
      <c r="CA68" s="133"/>
      <c r="CB68" s="423"/>
      <c r="CD68" s="424"/>
      <c r="CU68"/>
      <c r="CW68"/>
      <c r="HZ68" s="132"/>
      <c r="IA68" s="132"/>
      <c r="IB68" s="132"/>
      <c r="IC68" s="132"/>
      <c r="ID68" s="132"/>
      <c r="IE68" s="132"/>
      <c r="IF68" s="132"/>
    </row>
    <row r="69" spans="2:240" ht="11.25" customHeight="1">
      <c r="B69" s="123"/>
      <c r="C69" s="124"/>
      <c r="E69" s="126"/>
      <c r="F69" s="127"/>
      <c r="G69" s="126"/>
      <c r="H69" s="128"/>
      <c r="I69" s="129"/>
      <c r="J69" s="129"/>
      <c r="K69" s="129"/>
      <c r="L69" s="128"/>
      <c r="M69" s="128"/>
      <c r="N69" s="129"/>
      <c r="O69" s="129"/>
      <c r="P69" s="130"/>
      <c r="Q69" s="128"/>
      <c r="R69" s="131"/>
      <c r="BD69"/>
      <c r="BE69"/>
      <c r="BF69"/>
      <c r="BX69" s="133"/>
      <c r="BY69" s="441" t="s">
        <v>306</v>
      </c>
      <c r="BZ69" s="441"/>
      <c r="CA69" s="441"/>
      <c r="CB69" s="441"/>
      <c r="CC69" s="441"/>
      <c r="CD69" s="441"/>
      <c r="CE69" s="431"/>
      <c r="CF69" s="431"/>
      <c r="CG69" s="431"/>
      <c r="CH69" s="431"/>
      <c r="CI69" s="431"/>
      <c r="CJ69" s="431"/>
      <c r="CW69"/>
      <c r="HZ69" s="132"/>
      <c r="IA69" s="132"/>
      <c r="IB69" s="132"/>
      <c r="IC69" s="132"/>
      <c r="ID69" s="132"/>
      <c r="IE69" s="132"/>
      <c r="IF69" s="132"/>
    </row>
    <row r="70" spans="2:240" ht="11.25" customHeight="1">
      <c r="B70" s="123"/>
      <c r="C70" s="124"/>
      <c r="E70" s="126"/>
      <c r="F70" s="127"/>
      <c r="G70" s="126"/>
      <c r="H70" s="128"/>
      <c r="I70" s="129"/>
      <c r="J70" s="129"/>
      <c r="K70" s="129"/>
      <c r="L70" s="128"/>
      <c r="M70" s="128"/>
      <c r="N70" s="129"/>
      <c r="O70" s="442"/>
      <c r="P70" s="443"/>
      <c r="Q70" s="444"/>
      <c r="R70" s="445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BD70"/>
      <c r="BE70"/>
      <c r="BF70"/>
      <c r="BX70" s="133"/>
      <c r="BY70" s="133"/>
      <c r="BZ70" s="133"/>
      <c r="CA70" s="133"/>
      <c r="CB70" s="423"/>
      <c r="CD70" s="424"/>
      <c r="CW70"/>
      <c r="HZ70" s="132"/>
      <c r="IA70" s="132"/>
      <c r="IB70" s="132"/>
      <c r="IC70" s="132"/>
      <c r="ID70" s="132"/>
      <c r="IE70" s="132"/>
      <c r="IF70" s="132"/>
    </row>
    <row r="71" spans="2:240" ht="11.25" customHeight="1">
      <c r="B71" s="123"/>
      <c r="C71" s="124"/>
      <c r="E71" s="126"/>
      <c r="F71" s="127"/>
      <c r="G71" s="126"/>
      <c r="H71" s="128"/>
      <c r="I71" s="129"/>
      <c r="J71" s="129"/>
      <c r="K71" s="129"/>
      <c r="L71" s="128"/>
      <c r="M71" s="128"/>
      <c r="N71" s="129"/>
      <c r="O71" s="442"/>
      <c r="P71" s="443"/>
      <c r="Q71" s="444"/>
      <c r="R71" s="445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BD71"/>
      <c r="BE71"/>
      <c r="BF71"/>
      <c r="BX71" s="133"/>
      <c r="BY71" s="133"/>
      <c r="BZ71" s="133"/>
      <c r="CA71" s="446" t="s">
        <v>307</v>
      </c>
      <c r="CB71" s="447"/>
      <c r="CC71" s="447"/>
      <c r="CD71" s="447"/>
      <c r="CE71" s="447"/>
      <c r="CF71" s="447"/>
      <c r="CG71" s="447"/>
      <c r="CH71" s="447"/>
      <c r="CI71" s="431"/>
      <c r="CJ71" s="431"/>
      <c r="CK71" s="431"/>
      <c r="CL71" s="431"/>
      <c r="CW71"/>
      <c r="HZ71" s="132"/>
      <c r="IA71" s="132"/>
      <c r="IB71" s="132"/>
      <c r="IC71" s="132"/>
      <c r="ID71" s="132"/>
      <c r="IE71" s="132"/>
      <c r="IF71" s="132"/>
    </row>
    <row r="72" spans="2:240" ht="11.25" customHeight="1">
      <c r="B72" s="123"/>
      <c r="C72" s="124"/>
      <c r="E72" s="126"/>
      <c r="F72" s="127"/>
      <c r="G72" s="126"/>
      <c r="H72" s="128"/>
      <c r="I72" s="129"/>
      <c r="J72" s="129"/>
      <c r="K72" s="129"/>
      <c r="L72" s="128"/>
      <c r="M72" s="128"/>
      <c r="N72" s="129"/>
      <c r="O72" s="442"/>
      <c r="P72" s="443"/>
      <c r="Q72" s="444"/>
      <c r="R72" s="445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BD72"/>
      <c r="BE72"/>
      <c r="BF72"/>
      <c r="BX72" s="133"/>
      <c r="BY72" s="133"/>
      <c r="BZ72" s="133"/>
      <c r="CA72" s="133"/>
      <c r="CB72" s="133"/>
      <c r="CD72" s="424"/>
      <c r="CW72"/>
      <c r="HZ72" s="132"/>
      <c r="IA72" s="132"/>
      <c r="IB72" s="132"/>
      <c r="IC72" s="132"/>
      <c r="ID72" s="132"/>
      <c r="IE72" s="132"/>
      <c r="IF72" s="132"/>
    </row>
    <row r="73" spans="2:240" ht="11.25" customHeight="1">
      <c r="B73" s="123"/>
      <c r="C73" s="124"/>
      <c r="E73" s="126"/>
      <c r="F73" s="127"/>
      <c r="G73" s="126"/>
      <c r="H73" s="128"/>
      <c r="I73" s="129"/>
      <c r="J73" s="129"/>
      <c r="K73" s="129"/>
      <c r="L73" s="128"/>
      <c r="M73" s="128"/>
      <c r="N73" s="129"/>
      <c r="O73" s="442"/>
      <c r="P73" s="342"/>
      <c r="Q73" s="448"/>
      <c r="R73" s="448"/>
      <c r="S73" s="448"/>
      <c r="T73" s="448"/>
      <c r="U73" s="448"/>
      <c r="V73" s="448"/>
      <c r="W73" s="448"/>
      <c r="X73" s="448"/>
      <c r="Y73" s="448"/>
      <c r="Z73" s="448"/>
      <c r="AA73" s="448"/>
      <c r="AB73" s="133"/>
      <c r="AC73" s="133"/>
      <c r="BC73" s="133"/>
      <c r="BX73" s="133"/>
      <c r="BY73" s="133"/>
      <c r="BZ73" s="133"/>
      <c r="CA73" s="133"/>
      <c r="CB73" s="133"/>
      <c r="CC73" s="449" t="s">
        <v>308</v>
      </c>
      <c r="CD73" s="449"/>
      <c r="CE73" s="449"/>
      <c r="CF73" s="449"/>
      <c r="CG73" s="449"/>
      <c r="CH73" s="449"/>
      <c r="CI73" s="449"/>
      <c r="CJ73" s="449"/>
      <c r="CK73" s="449"/>
      <c r="CL73" s="431"/>
      <c r="CM73" s="431"/>
      <c r="CN73" s="431"/>
      <c r="CS73"/>
      <c r="CW73"/>
      <c r="HZ73" s="132"/>
      <c r="IA73" s="132"/>
      <c r="IB73" s="132"/>
      <c r="IC73" s="132"/>
      <c r="ID73" s="132"/>
      <c r="IE73" s="132"/>
      <c r="IF73" s="132"/>
    </row>
    <row r="74" spans="56:104" ht="12"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 s="133"/>
      <c r="CZ74" s="133"/>
    </row>
    <row r="75" spans="55:104" ht="12">
      <c r="BC75" s="133"/>
      <c r="BX75" s="133"/>
      <c r="BY75" s="133"/>
      <c r="BZ75" s="133"/>
      <c r="CA75" s="133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Z75" s="133"/>
    </row>
  </sheetData>
  <sheetProtection selectLockedCells="1" selectUnlockedCells="1"/>
  <mergeCells count="15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0"/>
    <mergeCell ref="BB4:BB10"/>
    <mergeCell ref="BJ4:BJ10"/>
    <mergeCell ref="A12:A15"/>
    <mergeCell ref="BB12:BB15"/>
    <mergeCell ref="BJ12:BJ15"/>
    <mergeCell ref="A17:A20"/>
    <mergeCell ref="BB17:BB20"/>
    <mergeCell ref="BJ17:BJ20"/>
    <mergeCell ref="A22:A26"/>
    <mergeCell ref="BB22:BB26"/>
    <mergeCell ref="A28:A32"/>
    <mergeCell ref="B28:B29"/>
    <mergeCell ref="M28:M29"/>
    <mergeCell ref="P28:P29"/>
    <mergeCell ref="BB28:BB29"/>
    <mergeCell ref="BC28:BC29"/>
    <mergeCell ref="BD28:BD29"/>
    <mergeCell ref="BF28:BF29"/>
    <mergeCell ref="BG28:BG29"/>
    <mergeCell ref="BH28:BH29"/>
    <mergeCell ref="BL28:BL29"/>
    <mergeCell ref="BP28:BP29"/>
    <mergeCell ref="BT28:BT29"/>
    <mergeCell ref="BY28:BY29"/>
    <mergeCell ref="BZ28:BZ29"/>
    <mergeCell ref="CB28:CB29"/>
    <mergeCell ref="CD28:CD29"/>
    <mergeCell ref="CI28:CI29"/>
    <mergeCell ref="CX28:CX29"/>
    <mergeCell ref="B31:B32"/>
    <mergeCell ref="M31:M32"/>
    <mergeCell ref="P31:P32"/>
    <mergeCell ref="BB31:BB32"/>
    <mergeCell ref="BC31:BC32"/>
    <mergeCell ref="BD31:BD32"/>
    <mergeCell ref="BF31:BF32"/>
    <mergeCell ref="BG31:BG32"/>
    <mergeCell ref="BH31:BH32"/>
    <mergeCell ref="BP31:BP32"/>
    <mergeCell ref="BT31:BT32"/>
    <mergeCell ref="BY31:BY32"/>
    <mergeCell ref="BZ31:BZ32"/>
    <mergeCell ref="CB31:CB32"/>
    <mergeCell ref="CD31:CD32"/>
    <mergeCell ref="CI31:CI32"/>
    <mergeCell ref="CX31:CX32"/>
    <mergeCell ref="A34:A37"/>
    <mergeCell ref="BB34:BB37"/>
    <mergeCell ref="A43:A49"/>
    <mergeCell ref="B43:B44"/>
    <mergeCell ref="M43:M44"/>
    <mergeCell ref="P43:P44"/>
    <mergeCell ref="BB43:BB44"/>
    <mergeCell ref="BC43:BC44"/>
    <mergeCell ref="BD43:BD44"/>
    <mergeCell ref="BF43:BF44"/>
    <mergeCell ref="BG43:BG44"/>
    <mergeCell ref="BH43:BH44"/>
    <mergeCell ref="BL43:BL44"/>
    <mergeCell ref="BP43:BP44"/>
    <mergeCell ref="BT43:BT44"/>
    <mergeCell ref="BY43:BY44"/>
    <mergeCell ref="BZ43:BZ44"/>
    <mergeCell ref="CD43:CD44"/>
    <mergeCell ref="CI43:CI44"/>
    <mergeCell ref="CX43:CX44"/>
    <mergeCell ref="BB46:BB49"/>
    <mergeCell ref="A51:A53"/>
    <mergeCell ref="BB51:BB53"/>
    <mergeCell ref="A57:A58"/>
    <mergeCell ref="BB57:BB58"/>
    <mergeCell ref="AK60:AQ60"/>
    <mergeCell ref="C61:G61"/>
    <mergeCell ref="CP61:CT61"/>
    <mergeCell ref="D62:U62"/>
    <mergeCell ref="CS62:CW62"/>
    <mergeCell ref="CF63:CN63"/>
    <mergeCell ref="CS63:CW63"/>
    <mergeCell ref="C65:M65"/>
    <mergeCell ref="BR65:BW65"/>
    <mergeCell ref="CC73:CK73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3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53" sqref="BC53"/>
    </sheetView>
  </sheetViews>
  <sheetFormatPr defaultColWidth="9.140625" defaultRowHeight="12.75"/>
  <cols>
    <col min="1" max="1" width="7.140625" style="122" customWidth="1"/>
    <col min="2" max="2" width="17.421875" style="450" customWidth="1"/>
    <col min="3" max="3" width="10.28125" style="124" customWidth="1"/>
    <col min="4" max="4" width="7.0039062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0" width="7.140625" style="129" customWidth="1"/>
    <col min="11" max="11" width="7.140625" style="124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1" customWidth="1"/>
    <col min="17" max="17" width="8.7109375" style="128" customWidth="1"/>
    <col min="18" max="18" width="5.140625" style="131" customWidth="1"/>
    <col min="19" max="19" width="3.28125" style="132" customWidth="1"/>
    <col min="20" max="20" width="4.140625" style="132" customWidth="1"/>
    <col min="21" max="21" width="4.28125" style="132" customWidth="1"/>
    <col min="22" max="22" width="4.00390625" style="132" customWidth="1"/>
    <col min="23" max="23" width="3.7109375" style="132" customWidth="1"/>
    <col min="24" max="25" width="4.28125" style="132" customWidth="1"/>
    <col min="26" max="26" width="3.140625" style="132" customWidth="1"/>
    <col min="27" max="27" width="4.28125" style="132" customWidth="1"/>
    <col min="28" max="28" width="2.7109375" style="132" customWidth="1"/>
    <col min="29" max="29" width="4.8515625" style="132" customWidth="1"/>
    <col min="30" max="31" width="4.28125" style="132" customWidth="1"/>
    <col min="32" max="32" width="4.57421875" style="132" customWidth="1"/>
    <col min="33" max="33" width="3.57421875" style="132" customWidth="1"/>
    <col min="34" max="34" width="4.00390625" style="132" customWidth="1"/>
    <col min="35" max="35" width="5.57421875" style="132" customWidth="1"/>
    <col min="36" max="36" width="4.8515625" style="132" customWidth="1"/>
    <col min="37" max="37" width="4.28125" style="132" customWidth="1"/>
    <col min="38" max="38" width="3.7109375" style="132" customWidth="1"/>
    <col min="39" max="41" width="2.140625" style="132" customWidth="1"/>
    <col min="42" max="42" width="4.421875" style="132" customWidth="1"/>
    <col min="43" max="43" width="5.00390625" style="132" customWidth="1"/>
    <col min="44" max="44" width="3.8515625" style="132" customWidth="1"/>
    <col min="45" max="45" width="7.00390625" style="132" customWidth="1"/>
    <col min="46" max="46" width="4.8515625" style="132" customWidth="1"/>
    <col min="47" max="47" width="4.28125" style="133" customWidth="1"/>
    <col min="48" max="48" width="6.28125" style="133" customWidth="1"/>
    <col min="49" max="49" width="6.00390625" style="133" customWidth="1"/>
    <col min="50" max="53" width="4.28125" style="133" customWidth="1"/>
    <col min="54" max="54" width="4.28125" style="613" customWidth="1"/>
    <col min="55" max="61" width="4.28125" style="133" customWidth="1"/>
    <col min="62" max="62" width="0.85546875" style="133" customWidth="1"/>
    <col min="63" max="66" width="4.28125" style="133" customWidth="1"/>
    <col min="67" max="67" width="0.85546875" style="133" customWidth="1"/>
    <col min="68" max="68" width="4.28125" style="133" customWidth="1"/>
    <col min="69" max="69" width="0.85546875" style="133" customWidth="1"/>
    <col min="70" max="72" width="4.28125" style="133" customWidth="1"/>
    <col min="73" max="73" width="0.85546875" style="133" customWidth="1"/>
    <col min="74" max="75" width="4.28125" style="133" customWidth="1"/>
    <col min="76" max="76" width="0.85546875" style="132" customWidth="1"/>
    <col min="77" max="78" width="4.28125" style="132" customWidth="1"/>
    <col min="79" max="79" width="0.85546875" style="132" customWidth="1"/>
    <col min="80" max="80" width="4.28125" style="132" customWidth="1"/>
    <col min="81" max="81" width="0.85546875" style="132" customWidth="1"/>
    <col min="82" max="82" width="4.28125" style="132" customWidth="1"/>
    <col min="83" max="83" width="0.85546875" style="132" customWidth="1"/>
    <col min="84" max="92" width="4.28125" style="132" customWidth="1"/>
    <col min="93" max="93" width="0.85546875" style="132" customWidth="1"/>
    <col min="94" max="95" width="4.28125" style="132" customWidth="1"/>
    <col min="96" max="96" width="0.85546875" style="132" customWidth="1"/>
    <col min="97" max="99" width="4.28125" style="132" customWidth="1"/>
    <col min="100" max="100" width="0.85546875" style="132" customWidth="1"/>
    <col min="101" max="101" width="4.28125" style="132" customWidth="1"/>
    <col min="102" max="233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HZ3" s="132"/>
      <c r="IA3" s="132"/>
      <c r="IB3" s="132"/>
      <c r="IC3" s="132"/>
      <c r="ID3" s="132"/>
      <c r="IE3" s="132"/>
    </row>
    <row r="4" spans="1:101" ht="11.25" customHeight="1">
      <c r="A4" s="237" t="s">
        <v>253</v>
      </c>
      <c r="B4" s="537" t="s">
        <v>674</v>
      </c>
      <c r="C4" s="240">
        <v>28506608</v>
      </c>
      <c r="D4" s="240">
        <v>1000</v>
      </c>
      <c r="E4" s="1102">
        <v>87.56</v>
      </c>
      <c r="F4" s="844">
        <v>4</v>
      </c>
      <c r="G4" s="1103">
        <v>2.3</v>
      </c>
      <c r="H4" s="519" t="s">
        <v>373</v>
      </c>
      <c r="I4" s="1104">
        <v>3300</v>
      </c>
      <c r="J4" s="846">
        <v>150000</v>
      </c>
      <c r="K4" s="1105">
        <v>60000</v>
      </c>
      <c r="L4" s="1106" t="s">
        <v>374</v>
      </c>
      <c r="M4" s="389">
        <v>5</v>
      </c>
      <c r="N4" s="1104">
        <v>17100</v>
      </c>
      <c r="O4" s="846">
        <v>170.92</v>
      </c>
      <c r="P4" s="519">
        <v>8</v>
      </c>
      <c r="Q4" s="249" t="s">
        <v>257</v>
      </c>
      <c r="R4" s="389">
        <v>2</v>
      </c>
      <c r="S4" s="211"/>
      <c r="T4" s="212"/>
      <c r="U4" s="213"/>
      <c r="V4" s="214"/>
      <c r="W4" s="251"/>
      <c r="X4" s="167"/>
      <c r="Y4" s="251"/>
      <c r="Z4" s="251"/>
      <c r="AA4" s="218"/>
      <c r="AB4" s="251"/>
      <c r="AC4" s="251"/>
      <c r="AD4" s="251"/>
      <c r="AE4" s="222"/>
      <c r="AF4" s="629"/>
      <c r="AG4" s="251"/>
      <c r="AH4" s="251"/>
      <c r="AI4" s="251"/>
      <c r="AJ4" s="251"/>
      <c r="AK4" s="1107"/>
      <c r="AL4" s="251"/>
      <c r="AM4" s="251"/>
      <c r="AN4" s="251"/>
      <c r="AO4" s="251"/>
      <c r="AP4" s="251"/>
      <c r="AQ4" s="252"/>
      <c r="AR4" s="251"/>
      <c r="AS4" s="251"/>
      <c r="AT4" s="251"/>
      <c r="AU4" s="515"/>
      <c r="AV4" s="515"/>
      <c r="AW4" s="515"/>
      <c r="AX4" s="515"/>
      <c r="AY4" s="353"/>
      <c r="AZ4" s="353"/>
      <c r="BA4" s="353"/>
      <c r="BB4" s="1108"/>
      <c r="BC4" s="736"/>
      <c r="BD4" s="736"/>
      <c r="BE4" s="736"/>
      <c r="BF4" s="736"/>
      <c r="BG4" s="736"/>
      <c r="BH4" s="736"/>
      <c r="BI4" s="736"/>
      <c r="BJ4" s="313"/>
      <c r="BK4" s="737"/>
      <c r="BL4" s="737"/>
      <c r="BM4" s="737"/>
      <c r="BN4" s="737"/>
      <c r="BO4" s="313"/>
      <c r="BP4" s="738"/>
      <c r="BQ4" s="313"/>
      <c r="BR4" s="313"/>
      <c r="BS4" s="313"/>
      <c r="BT4" s="689"/>
      <c r="BU4" s="313"/>
      <c r="BV4" s="313"/>
      <c r="BW4" s="313"/>
      <c r="BX4" s="313"/>
      <c r="BY4" s="739"/>
      <c r="BZ4" s="739"/>
      <c r="CA4" s="313"/>
      <c r="CB4" s="1109"/>
      <c r="CC4" s="313"/>
      <c r="CD4" s="741"/>
      <c r="CE4" s="313"/>
      <c r="CF4" s="313"/>
      <c r="CG4" s="690"/>
      <c r="CH4" s="313"/>
      <c r="CI4" s="690"/>
      <c r="CJ4" s="690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</row>
    <row r="5" spans="1:101" ht="11.25" customHeight="1">
      <c r="A5" s="237"/>
      <c r="B5" s="537"/>
      <c r="C5" s="265"/>
      <c r="D5" s="265"/>
      <c r="E5" s="815"/>
      <c r="F5" s="625"/>
      <c r="G5" s="815"/>
      <c r="H5" s="655"/>
      <c r="I5" s="915"/>
      <c r="J5" s="833"/>
      <c r="K5" s="1110"/>
      <c r="L5" s="1111"/>
      <c r="M5" s="519"/>
      <c r="N5" s="915"/>
      <c r="O5" s="833"/>
      <c r="P5" s="519"/>
      <c r="Q5" s="249" t="s">
        <v>258</v>
      </c>
      <c r="R5" s="389">
        <v>2</v>
      </c>
      <c r="S5" s="211"/>
      <c r="T5" s="212"/>
      <c r="U5" s="213"/>
      <c r="V5" s="214"/>
      <c r="W5" s="251"/>
      <c r="X5" s="167"/>
      <c r="Y5" s="216"/>
      <c r="Z5" s="251"/>
      <c r="AA5" s="251"/>
      <c r="AB5" s="251"/>
      <c r="AC5" s="251"/>
      <c r="AD5" s="251"/>
      <c r="AE5" s="222"/>
      <c r="AF5" s="223"/>
      <c r="AG5" s="251"/>
      <c r="AH5" s="251"/>
      <c r="AI5" s="251"/>
      <c r="AJ5" s="179"/>
      <c r="AK5" s="1107"/>
      <c r="AL5" s="251"/>
      <c r="AM5" s="251"/>
      <c r="AN5" s="251"/>
      <c r="AO5" s="251"/>
      <c r="AP5" s="251"/>
      <c r="AQ5" s="252"/>
      <c r="AR5" s="251"/>
      <c r="AS5" s="251"/>
      <c r="AT5" s="251"/>
      <c r="AU5" s="515"/>
      <c r="AV5" s="515"/>
      <c r="AW5" s="515"/>
      <c r="AX5" s="515"/>
      <c r="AY5" s="353"/>
      <c r="AZ5" s="353"/>
      <c r="BA5" s="353"/>
      <c r="BB5" s="1108"/>
      <c r="BC5" s="736"/>
      <c r="BD5" s="736"/>
      <c r="BE5" s="736"/>
      <c r="BF5" s="736"/>
      <c r="BG5" s="736"/>
      <c r="BH5" s="736"/>
      <c r="BI5" s="736"/>
      <c r="BJ5" s="313"/>
      <c r="BK5" s="737"/>
      <c r="BL5" s="737"/>
      <c r="BM5" s="737"/>
      <c r="BN5" s="737"/>
      <c r="BO5" s="313"/>
      <c r="BP5" s="313"/>
      <c r="BQ5" s="313"/>
      <c r="BR5" s="313"/>
      <c r="BS5" s="313"/>
      <c r="BT5" s="313"/>
      <c r="BU5" s="313"/>
      <c r="BV5" s="313"/>
      <c r="BW5" s="313"/>
      <c r="BX5" s="313"/>
      <c r="BY5" s="739"/>
      <c r="BZ5" s="739"/>
      <c r="CA5" s="313"/>
      <c r="CB5" s="313"/>
      <c r="CC5" s="313"/>
      <c r="CD5" s="313"/>
      <c r="CE5" s="313"/>
      <c r="CF5" s="313"/>
      <c r="CG5" s="313"/>
      <c r="CH5" s="313"/>
      <c r="CI5" s="313"/>
      <c r="CJ5" s="313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</row>
    <row r="6" spans="1:101" ht="11.25" customHeight="1">
      <c r="A6" s="237"/>
      <c r="B6" s="537"/>
      <c r="C6" s="1112"/>
      <c r="D6" s="265"/>
      <c r="E6" s="815"/>
      <c r="F6" s="625"/>
      <c r="G6" s="815"/>
      <c r="H6" s="655"/>
      <c r="I6" s="915"/>
      <c r="J6" s="833"/>
      <c r="K6" s="1110"/>
      <c r="L6" s="1111"/>
      <c r="M6" s="655"/>
      <c r="N6" s="915"/>
      <c r="O6" s="833"/>
      <c r="P6" s="519"/>
      <c r="Q6" s="249" t="s">
        <v>259</v>
      </c>
      <c r="R6" s="389">
        <v>2</v>
      </c>
      <c r="S6" s="211"/>
      <c r="T6" s="212"/>
      <c r="U6" s="213"/>
      <c r="V6" s="251"/>
      <c r="W6" s="251"/>
      <c r="X6" s="167"/>
      <c r="Y6" s="251"/>
      <c r="Z6" s="169"/>
      <c r="AA6" s="251"/>
      <c r="AB6" s="251"/>
      <c r="AC6" s="251"/>
      <c r="AD6" s="251"/>
      <c r="AE6" s="222"/>
      <c r="AF6" s="629"/>
      <c r="AG6" s="251"/>
      <c r="AH6" s="251"/>
      <c r="AI6" s="251"/>
      <c r="AJ6" s="251"/>
      <c r="AK6" s="1107"/>
      <c r="AL6" s="228"/>
      <c r="AM6" s="251"/>
      <c r="AN6" s="251"/>
      <c r="AO6" s="251"/>
      <c r="AP6" s="251"/>
      <c r="AQ6" s="252"/>
      <c r="AR6" s="251"/>
      <c r="AS6" s="251"/>
      <c r="AT6" s="251"/>
      <c r="AU6" s="515"/>
      <c r="AV6" s="515"/>
      <c r="AW6" s="515"/>
      <c r="AX6" s="515"/>
      <c r="AY6" s="353"/>
      <c r="AZ6" s="353"/>
      <c r="BA6" s="353"/>
      <c r="BB6" s="1108"/>
      <c r="BC6" s="736"/>
      <c r="BD6" s="736"/>
      <c r="BE6" s="736"/>
      <c r="BF6" s="736"/>
      <c r="BG6" s="736"/>
      <c r="BH6" s="736"/>
      <c r="BI6" s="736"/>
      <c r="BJ6" s="313"/>
      <c r="BK6" s="737"/>
      <c r="BL6" s="737"/>
      <c r="BM6" s="737"/>
      <c r="BN6" s="737"/>
      <c r="BO6" s="313"/>
      <c r="BP6" s="313"/>
      <c r="BQ6" s="313"/>
      <c r="BR6" s="313"/>
      <c r="BS6" s="313"/>
      <c r="BT6" s="313"/>
      <c r="BU6" s="313"/>
      <c r="BV6" s="313"/>
      <c r="BW6" s="313"/>
      <c r="BX6" s="313"/>
      <c r="BY6" s="739"/>
      <c r="BZ6" s="739"/>
      <c r="CA6" s="313"/>
      <c r="CB6" s="313"/>
      <c r="CC6" s="313"/>
      <c r="CD6" s="313"/>
      <c r="CE6" s="313"/>
      <c r="CF6" s="313"/>
      <c r="CG6" s="313"/>
      <c r="CH6" s="313"/>
      <c r="CI6" s="313"/>
      <c r="CJ6" s="313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</row>
    <row r="7" spans="1:101" ht="11.25" customHeight="1">
      <c r="A7" s="237"/>
      <c r="B7" s="537"/>
      <c r="C7" s="265"/>
      <c r="D7" s="1112"/>
      <c r="E7" s="815"/>
      <c r="F7" s="625"/>
      <c r="G7" s="815"/>
      <c r="H7" s="655"/>
      <c r="I7" s="915"/>
      <c r="J7" s="833"/>
      <c r="K7" s="1110"/>
      <c r="L7" s="1111"/>
      <c r="M7" s="655"/>
      <c r="N7" s="915"/>
      <c r="O7" s="833"/>
      <c r="P7" s="519"/>
      <c r="Q7" s="249" t="s">
        <v>260</v>
      </c>
      <c r="R7" s="519">
        <v>2</v>
      </c>
      <c r="S7" s="211"/>
      <c r="T7" s="212"/>
      <c r="U7" s="213"/>
      <c r="V7" s="214"/>
      <c r="W7" s="251"/>
      <c r="X7" s="167"/>
      <c r="Y7" s="216"/>
      <c r="Z7" s="274"/>
      <c r="AA7" s="274"/>
      <c r="AB7" s="274"/>
      <c r="AC7" s="251"/>
      <c r="AD7" s="274"/>
      <c r="AE7" s="222"/>
      <c r="AF7" s="223"/>
      <c r="AG7" s="274"/>
      <c r="AH7" s="274"/>
      <c r="AI7" s="274"/>
      <c r="AJ7" s="179"/>
      <c r="AK7" s="1113"/>
      <c r="AL7" s="274"/>
      <c r="AM7" s="274"/>
      <c r="AN7" s="274"/>
      <c r="AO7" s="274"/>
      <c r="AP7" s="274"/>
      <c r="AQ7" s="276"/>
      <c r="AR7" s="274"/>
      <c r="AS7" s="274"/>
      <c r="AT7" s="274"/>
      <c r="AU7" s="515"/>
      <c r="AV7" s="515"/>
      <c r="AW7" s="515"/>
      <c r="AX7" s="515"/>
      <c r="AY7" s="353"/>
      <c r="AZ7" s="353"/>
      <c r="BA7" s="353"/>
      <c r="BB7" s="1108"/>
      <c r="BC7" s="736"/>
      <c r="BD7" s="736"/>
      <c r="BE7" s="736"/>
      <c r="BF7" s="736"/>
      <c r="BG7" s="736"/>
      <c r="BH7" s="736"/>
      <c r="BI7" s="736"/>
      <c r="BJ7" s="313"/>
      <c r="BK7" s="737"/>
      <c r="BL7" s="737"/>
      <c r="BM7" s="737"/>
      <c r="BN7" s="737"/>
      <c r="BO7" s="313"/>
      <c r="BP7" s="313"/>
      <c r="BQ7" s="313"/>
      <c r="BR7" s="313"/>
      <c r="BS7" s="313"/>
      <c r="BT7" s="313"/>
      <c r="BU7" s="313"/>
      <c r="BV7" s="313"/>
      <c r="BW7" s="313"/>
      <c r="BX7" s="313"/>
      <c r="BY7" s="739"/>
      <c r="BZ7" s="739"/>
      <c r="CA7" s="313"/>
      <c r="CB7" s="313"/>
      <c r="CC7" s="313"/>
      <c r="CD7" s="313"/>
      <c r="CE7" s="313"/>
      <c r="CF7" s="313"/>
      <c r="CG7" s="313"/>
      <c r="CH7" s="313"/>
      <c r="CI7" s="313"/>
      <c r="CJ7" s="313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</row>
    <row r="8" spans="1:254" s="122" customFormat="1" ht="5.25" customHeight="1">
      <c r="A8" s="1114"/>
      <c r="B8" s="1114"/>
      <c r="C8" s="1114"/>
      <c r="D8" s="1114"/>
      <c r="E8" s="1114"/>
      <c r="F8" s="1114"/>
      <c r="G8" s="1114"/>
      <c r="H8" s="1114"/>
      <c r="I8" s="1114"/>
      <c r="J8" s="1114"/>
      <c r="K8" s="1114"/>
      <c r="L8" s="1114"/>
      <c r="M8" s="1114"/>
      <c r="N8" s="1114"/>
      <c r="O8" s="1114"/>
      <c r="P8" s="1114"/>
      <c r="Q8" s="1114"/>
      <c r="R8" s="1114"/>
      <c r="S8" s="1114"/>
      <c r="T8" s="1114"/>
      <c r="U8" s="1114"/>
      <c r="V8" s="1114"/>
      <c r="W8" s="1114"/>
      <c r="X8" s="1114"/>
      <c r="Y8" s="1114"/>
      <c r="Z8" s="1114"/>
      <c r="AA8" s="1114"/>
      <c r="AB8" s="1114"/>
      <c r="AC8" s="1114"/>
      <c r="AD8" s="1114"/>
      <c r="AE8" s="1114"/>
      <c r="AF8" s="1114"/>
      <c r="AG8" s="1114"/>
      <c r="AH8" s="1114"/>
      <c r="AI8" s="1114"/>
      <c r="AJ8" s="1114"/>
      <c r="AK8" s="1114"/>
      <c r="AL8" s="1114"/>
      <c r="AM8" s="1114"/>
      <c r="AN8" s="1114"/>
      <c r="AO8" s="1114"/>
      <c r="AP8" s="1114"/>
      <c r="AQ8" s="1114"/>
      <c r="AR8" s="1114"/>
      <c r="AS8" s="1114"/>
      <c r="AT8" s="1114"/>
      <c r="AU8" s="1114"/>
      <c r="AV8" s="1114"/>
      <c r="AW8" s="1114"/>
      <c r="AX8" s="1114"/>
      <c r="AY8" s="1114"/>
      <c r="AZ8" s="1114"/>
      <c r="BA8" s="1114"/>
      <c r="BB8" s="1114"/>
      <c r="BC8" s="1114"/>
      <c r="BD8" s="1114"/>
      <c r="BE8" s="1114"/>
      <c r="BF8" s="1114"/>
      <c r="BG8" s="1114"/>
      <c r="BH8" s="1114"/>
      <c r="BI8" s="1114"/>
      <c r="BJ8" s="1114"/>
      <c r="BK8" s="1114"/>
      <c r="BL8" s="1114"/>
      <c r="BM8" s="1114"/>
      <c r="BN8" s="1114"/>
      <c r="BO8" s="1114"/>
      <c r="BP8" s="1114"/>
      <c r="BQ8" s="1114"/>
      <c r="BR8" s="1114"/>
      <c r="BS8" s="1114"/>
      <c r="BT8" s="1114"/>
      <c r="BU8" s="1114"/>
      <c r="BV8" s="1114"/>
      <c r="BW8" s="1114"/>
      <c r="BX8" s="1114"/>
      <c r="BY8" s="1114"/>
      <c r="BZ8" s="1114"/>
      <c r="CA8" s="1114"/>
      <c r="CB8" s="1114"/>
      <c r="CC8" s="1114"/>
      <c r="CD8" s="1114"/>
      <c r="CE8" s="1114"/>
      <c r="CF8" s="1114"/>
      <c r="CG8" s="1114"/>
      <c r="CH8" s="1114"/>
      <c r="CI8" s="1114"/>
      <c r="CJ8" s="1114"/>
      <c r="CK8" s="1114"/>
      <c r="CL8" s="1114"/>
      <c r="CM8" s="1114"/>
      <c r="CN8" s="1114"/>
      <c r="CO8" s="1114"/>
      <c r="CP8" s="1114"/>
      <c r="CQ8" s="1114"/>
      <c r="CR8" s="1114"/>
      <c r="CS8" s="1114"/>
      <c r="CT8" s="1114"/>
      <c r="CU8" s="1114"/>
      <c r="CV8" s="1114"/>
      <c r="CW8" s="1114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</row>
    <row r="9" spans="1:101" ht="11.25" customHeight="1">
      <c r="A9" s="781" t="s">
        <v>263</v>
      </c>
      <c r="B9" s="537" t="s">
        <v>675</v>
      </c>
      <c r="C9" s="265">
        <v>22344668</v>
      </c>
      <c r="D9" s="240">
        <v>1000</v>
      </c>
      <c r="E9" s="815">
        <v>111</v>
      </c>
      <c r="F9" s="625">
        <v>6</v>
      </c>
      <c r="G9" s="815">
        <v>0.5</v>
      </c>
      <c r="H9" s="519" t="s">
        <v>373</v>
      </c>
      <c r="I9" s="915">
        <v>3800</v>
      </c>
      <c r="J9" s="833">
        <v>135000</v>
      </c>
      <c r="K9" s="1110">
        <v>50000</v>
      </c>
      <c r="L9" s="1111" t="s">
        <v>374</v>
      </c>
      <c r="M9" s="527">
        <v>10</v>
      </c>
      <c r="N9" s="915">
        <v>15300</v>
      </c>
      <c r="O9" s="833">
        <v>152.92</v>
      </c>
      <c r="P9" s="655">
        <v>8</v>
      </c>
      <c r="Q9" s="249" t="s">
        <v>257</v>
      </c>
      <c r="R9" s="527">
        <v>2</v>
      </c>
      <c r="S9" s="211"/>
      <c r="T9" s="212"/>
      <c r="U9" s="213"/>
      <c r="V9" s="214"/>
      <c r="W9" s="287"/>
      <c r="X9" s="167"/>
      <c r="Y9" s="629"/>
      <c r="Z9" s="169"/>
      <c r="AA9" s="218"/>
      <c r="AB9" s="287"/>
      <c r="AC9" s="251"/>
      <c r="AD9" s="287"/>
      <c r="AE9" s="222"/>
      <c r="AF9" s="223"/>
      <c r="AG9" s="287"/>
      <c r="AH9" s="287"/>
      <c r="AI9" s="251"/>
      <c r="AJ9" s="287"/>
      <c r="AK9" s="287"/>
      <c r="AL9" s="287"/>
      <c r="AM9" s="287"/>
      <c r="AN9" s="287"/>
      <c r="AO9" s="287"/>
      <c r="AP9" s="287"/>
      <c r="AQ9" s="288"/>
      <c r="AR9" s="287"/>
      <c r="AS9" s="287"/>
      <c r="AT9" s="287"/>
      <c r="AU9" s="515"/>
      <c r="AV9" s="515"/>
      <c r="AW9" s="515"/>
      <c r="AX9" s="515"/>
      <c r="AY9" s="353"/>
      <c r="AZ9" s="353"/>
      <c r="BA9" s="353"/>
      <c r="BB9" s="1108"/>
      <c r="BC9" s="736"/>
      <c r="BD9" s="736"/>
      <c r="BE9" s="736"/>
      <c r="BF9" s="736"/>
      <c r="BG9" s="736"/>
      <c r="BH9" s="736"/>
      <c r="BI9" s="736"/>
      <c r="BJ9" s="313"/>
      <c r="BK9" s="737"/>
      <c r="BL9" s="737"/>
      <c r="BM9" s="737"/>
      <c r="BN9" s="737"/>
      <c r="BO9" s="313"/>
      <c r="BP9" s="738"/>
      <c r="BQ9" s="313"/>
      <c r="BR9" s="313"/>
      <c r="BS9" s="313"/>
      <c r="BT9" s="689"/>
      <c r="BU9" s="313"/>
      <c r="BV9" s="313"/>
      <c r="BW9" s="313"/>
      <c r="BX9" s="313"/>
      <c r="BY9" s="739"/>
      <c r="BZ9" s="739"/>
      <c r="CA9" s="313"/>
      <c r="CB9" s="1109"/>
      <c r="CC9" s="313"/>
      <c r="CD9" s="741"/>
      <c r="CE9" s="313"/>
      <c r="CF9" s="313"/>
      <c r="CG9" s="690"/>
      <c r="CH9" s="313"/>
      <c r="CI9" s="690"/>
      <c r="CJ9" s="690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</row>
    <row r="10" spans="1:101" ht="11.25" customHeight="1">
      <c r="A10" s="781"/>
      <c r="B10" s="537"/>
      <c r="C10" s="265"/>
      <c r="D10" s="265"/>
      <c r="E10" s="815"/>
      <c r="F10" s="625"/>
      <c r="G10" s="815"/>
      <c r="H10" s="655"/>
      <c r="I10" s="915"/>
      <c r="J10" s="833"/>
      <c r="K10" s="1110"/>
      <c r="L10" s="1111"/>
      <c r="M10" s="1115"/>
      <c r="N10" s="915"/>
      <c r="O10" s="833"/>
      <c r="P10" s="655"/>
      <c r="Q10" s="249" t="s">
        <v>258</v>
      </c>
      <c r="R10" s="389">
        <v>2</v>
      </c>
      <c r="S10" s="211"/>
      <c r="T10" s="212"/>
      <c r="U10" s="213"/>
      <c r="V10" s="214"/>
      <c r="W10" s="251"/>
      <c r="X10" s="167"/>
      <c r="Y10" s="629"/>
      <c r="Z10" s="169"/>
      <c r="AA10" s="218"/>
      <c r="AB10" s="251"/>
      <c r="AC10" s="251"/>
      <c r="AD10" s="251"/>
      <c r="AE10" s="251"/>
      <c r="AF10" s="223"/>
      <c r="AG10" s="251"/>
      <c r="AH10" s="251"/>
      <c r="AI10" s="251"/>
      <c r="AJ10" s="251"/>
      <c r="AK10" s="227"/>
      <c r="AL10" s="251"/>
      <c r="AM10" s="251"/>
      <c r="AN10" s="251"/>
      <c r="AO10" s="251"/>
      <c r="AP10" s="251"/>
      <c r="AQ10" s="252"/>
      <c r="AR10" s="251"/>
      <c r="AS10" s="251"/>
      <c r="AT10" s="251"/>
      <c r="AU10" s="515"/>
      <c r="AV10" s="515"/>
      <c r="AW10" s="515"/>
      <c r="AX10" s="515"/>
      <c r="AY10" s="515"/>
      <c r="AZ10" s="515"/>
      <c r="BA10" s="515"/>
      <c r="BB10" s="1108"/>
      <c r="BC10" s="736"/>
      <c r="BD10" s="736"/>
      <c r="BE10" s="736"/>
      <c r="BF10" s="736"/>
      <c r="BG10" s="736"/>
      <c r="BH10" s="736"/>
      <c r="BI10" s="736"/>
      <c r="BJ10" s="313"/>
      <c r="BK10" s="737"/>
      <c r="BL10" s="737"/>
      <c r="BM10" s="737"/>
      <c r="BN10" s="737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739"/>
      <c r="BZ10" s="739"/>
      <c r="CA10" s="313"/>
      <c r="CB10" s="313"/>
      <c r="CC10" s="313"/>
      <c r="CD10" s="313"/>
      <c r="CE10" s="313"/>
      <c r="CF10" s="313"/>
      <c r="CG10" s="313"/>
      <c r="CH10" s="313"/>
      <c r="CI10" s="690"/>
      <c r="CJ10" s="690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</row>
    <row r="11" spans="1:101" ht="11.25" customHeight="1">
      <c r="A11" s="781"/>
      <c r="B11" s="537"/>
      <c r="C11" s="265"/>
      <c r="D11" s="265"/>
      <c r="E11" s="815"/>
      <c r="F11" s="625"/>
      <c r="G11" s="815"/>
      <c r="H11" s="655"/>
      <c r="I11" s="915"/>
      <c r="J11" s="833"/>
      <c r="K11" s="1110"/>
      <c r="L11" s="1111"/>
      <c r="M11" s="655"/>
      <c r="N11" s="915"/>
      <c r="O11" s="833"/>
      <c r="P11" s="655"/>
      <c r="Q11" s="249" t="s">
        <v>259</v>
      </c>
      <c r="R11" s="389">
        <v>2</v>
      </c>
      <c r="S11" s="251"/>
      <c r="T11" s="212"/>
      <c r="U11" s="213"/>
      <c r="V11" s="214"/>
      <c r="W11" s="251"/>
      <c r="X11" s="167"/>
      <c r="Y11" s="251"/>
      <c r="Z11" s="169"/>
      <c r="AA11" s="218"/>
      <c r="AB11" s="251"/>
      <c r="AC11" s="251"/>
      <c r="AD11" s="251"/>
      <c r="AE11" s="251"/>
      <c r="AF11" s="629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2"/>
      <c r="AR11" s="251"/>
      <c r="AS11" s="251"/>
      <c r="AT11" s="251"/>
      <c r="AU11" s="515"/>
      <c r="AV11" s="515"/>
      <c r="AW11" s="515"/>
      <c r="AX11" s="515"/>
      <c r="AY11" s="353"/>
      <c r="AZ11" s="353"/>
      <c r="BA11" s="353"/>
      <c r="BB11" s="1108"/>
      <c r="BC11" s="736"/>
      <c r="BD11" s="736"/>
      <c r="BE11" s="736"/>
      <c r="BF11" s="736"/>
      <c r="BG11" s="736"/>
      <c r="BH11" s="736"/>
      <c r="BI11" s="736"/>
      <c r="BJ11" s="313"/>
      <c r="BK11" s="737"/>
      <c r="BL11" s="737"/>
      <c r="BM11" s="737"/>
      <c r="BN11" s="737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739"/>
      <c r="BZ11" s="739"/>
      <c r="CA11" s="313"/>
      <c r="CB11" s="313"/>
      <c r="CC11" s="313"/>
      <c r="CD11" s="313"/>
      <c r="CE11" s="313"/>
      <c r="CF11" s="313"/>
      <c r="CG11" s="313"/>
      <c r="CH11" s="313"/>
      <c r="CI11" s="690"/>
      <c r="CJ11" s="690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</row>
    <row r="12" spans="1:101" ht="11.25" customHeight="1">
      <c r="A12" s="781"/>
      <c r="B12" s="537"/>
      <c r="C12" s="265"/>
      <c r="D12" s="1112"/>
      <c r="E12" s="815"/>
      <c r="F12" s="625"/>
      <c r="G12" s="815"/>
      <c r="H12" s="655"/>
      <c r="I12" s="915"/>
      <c r="J12" s="833"/>
      <c r="K12" s="1110"/>
      <c r="L12" s="1111"/>
      <c r="M12" s="527"/>
      <c r="N12" s="915"/>
      <c r="O12" s="833"/>
      <c r="P12" s="655"/>
      <c r="Q12" s="249" t="s">
        <v>260</v>
      </c>
      <c r="R12" s="389">
        <v>2</v>
      </c>
      <c r="S12" s="211"/>
      <c r="T12" s="212"/>
      <c r="U12" s="213"/>
      <c r="V12" s="214"/>
      <c r="W12" s="251"/>
      <c r="X12" s="167"/>
      <c r="Y12" s="629"/>
      <c r="Z12" s="169"/>
      <c r="AA12" s="218"/>
      <c r="AB12" s="251"/>
      <c r="AC12" s="251"/>
      <c r="AD12" s="251"/>
      <c r="AE12" s="251"/>
      <c r="AF12" s="223"/>
      <c r="AG12" s="251"/>
      <c r="AH12" s="251"/>
      <c r="AI12" s="251"/>
      <c r="AJ12" s="251"/>
      <c r="AK12" s="227"/>
      <c r="AL12" s="251"/>
      <c r="AM12" s="251"/>
      <c r="AN12" s="251"/>
      <c r="AO12" s="251"/>
      <c r="AP12" s="251"/>
      <c r="AQ12" s="252"/>
      <c r="AR12" s="251"/>
      <c r="AS12" s="251"/>
      <c r="AT12" s="251"/>
      <c r="AU12" s="515"/>
      <c r="AV12" s="515"/>
      <c r="AW12" s="515"/>
      <c r="AX12" s="515"/>
      <c r="AY12" s="515"/>
      <c r="AZ12" s="515"/>
      <c r="BA12" s="515"/>
      <c r="BB12" s="1108"/>
      <c r="BC12" s="736"/>
      <c r="BD12" s="736"/>
      <c r="BE12" s="736"/>
      <c r="BF12" s="736"/>
      <c r="BG12" s="736"/>
      <c r="BH12" s="736"/>
      <c r="BI12" s="736"/>
      <c r="BJ12" s="313"/>
      <c r="BK12" s="737"/>
      <c r="BL12" s="737"/>
      <c r="BM12" s="737"/>
      <c r="BN12" s="737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739"/>
      <c r="BZ12" s="739"/>
      <c r="CA12" s="313"/>
      <c r="CB12" s="313"/>
      <c r="CC12" s="313"/>
      <c r="CD12" s="313"/>
      <c r="CE12" s="313"/>
      <c r="CF12" s="313"/>
      <c r="CG12" s="313"/>
      <c r="CH12" s="313"/>
      <c r="CI12" s="690"/>
      <c r="CJ12" s="690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</row>
    <row r="13" spans="1:254" s="122" customFormat="1" ht="5.25" customHeight="1">
      <c r="A13" s="1114"/>
      <c r="B13" s="1114"/>
      <c r="C13" s="1114"/>
      <c r="D13" s="1114"/>
      <c r="E13" s="1114"/>
      <c r="F13" s="1114"/>
      <c r="G13" s="1114"/>
      <c r="H13" s="1114"/>
      <c r="I13" s="1114"/>
      <c r="J13" s="1114"/>
      <c r="K13" s="1114"/>
      <c r="L13" s="1114"/>
      <c r="M13" s="1114"/>
      <c r="N13" s="1114"/>
      <c r="O13" s="1114"/>
      <c r="P13" s="1114"/>
      <c r="Q13" s="1114"/>
      <c r="R13" s="1114"/>
      <c r="S13" s="1114"/>
      <c r="T13" s="1114"/>
      <c r="U13" s="1114"/>
      <c r="V13" s="1114"/>
      <c r="W13" s="1114"/>
      <c r="X13" s="1114"/>
      <c r="Y13" s="1114"/>
      <c r="Z13" s="1114"/>
      <c r="AA13" s="1114"/>
      <c r="AB13" s="1114"/>
      <c r="AC13" s="1114"/>
      <c r="AD13" s="1114"/>
      <c r="AE13" s="1114"/>
      <c r="AF13" s="1114"/>
      <c r="AG13" s="1114"/>
      <c r="AH13" s="1114"/>
      <c r="AI13" s="1114"/>
      <c r="AJ13" s="1114"/>
      <c r="AK13" s="1114"/>
      <c r="AL13" s="1114"/>
      <c r="AM13" s="1114"/>
      <c r="AN13" s="1114"/>
      <c r="AO13" s="1114"/>
      <c r="AP13" s="1114"/>
      <c r="AQ13" s="1114"/>
      <c r="AR13" s="1114"/>
      <c r="AS13" s="1114"/>
      <c r="AT13" s="1114"/>
      <c r="AU13" s="1114"/>
      <c r="AV13" s="1114"/>
      <c r="AW13" s="1114"/>
      <c r="AX13" s="1114"/>
      <c r="AY13" s="1114"/>
      <c r="AZ13" s="1114"/>
      <c r="BA13" s="1114"/>
      <c r="BB13" s="1114"/>
      <c r="BC13" s="1114"/>
      <c r="BD13" s="1114"/>
      <c r="BE13" s="1114"/>
      <c r="BF13" s="1114"/>
      <c r="BG13" s="1114"/>
      <c r="BH13" s="1114"/>
      <c r="BI13" s="1114"/>
      <c r="BJ13" s="1114"/>
      <c r="BK13" s="1114"/>
      <c r="BL13" s="1114"/>
      <c r="BM13" s="1114"/>
      <c r="BN13" s="1114"/>
      <c r="BO13" s="1114"/>
      <c r="BP13" s="1114"/>
      <c r="BQ13" s="1114"/>
      <c r="BR13" s="1114"/>
      <c r="BS13" s="1114"/>
      <c r="BT13" s="1114"/>
      <c r="BU13" s="1114"/>
      <c r="BV13" s="1114"/>
      <c r="BW13" s="1114"/>
      <c r="BX13" s="1114"/>
      <c r="BY13" s="1114"/>
      <c r="BZ13" s="1114"/>
      <c r="CA13" s="1114"/>
      <c r="CB13" s="1114"/>
      <c r="CC13" s="1114"/>
      <c r="CD13" s="1114"/>
      <c r="CE13" s="1114"/>
      <c r="CF13" s="1114"/>
      <c r="CG13" s="1114"/>
      <c r="CH13" s="1114"/>
      <c r="CI13" s="1114"/>
      <c r="CJ13" s="1114"/>
      <c r="CK13" s="1114"/>
      <c r="CL13" s="1114"/>
      <c r="CM13" s="1114"/>
      <c r="CN13" s="1114"/>
      <c r="CO13" s="1114"/>
      <c r="CP13" s="1114"/>
      <c r="CQ13" s="1114"/>
      <c r="CR13" s="1114"/>
      <c r="CS13" s="1114"/>
      <c r="CT13" s="1114"/>
      <c r="CU13" s="1114"/>
      <c r="CV13" s="1114"/>
      <c r="CW13" s="1114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</row>
    <row r="14" spans="1:101" ht="11.25" customHeight="1">
      <c r="A14" s="792" t="s">
        <v>266</v>
      </c>
      <c r="B14" s="537" t="s">
        <v>676</v>
      </c>
      <c r="C14" s="265">
        <v>19879848</v>
      </c>
      <c r="D14" s="240">
        <v>1000</v>
      </c>
      <c r="E14" s="815">
        <v>96.61</v>
      </c>
      <c r="F14" s="625">
        <v>4</v>
      </c>
      <c r="G14" s="815">
        <v>0.5</v>
      </c>
      <c r="H14" s="655" t="s">
        <v>417</v>
      </c>
      <c r="I14" s="915">
        <v>4000</v>
      </c>
      <c r="J14" s="846">
        <v>150000</v>
      </c>
      <c r="K14" s="1110">
        <v>40000</v>
      </c>
      <c r="L14" s="1111" t="s">
        <v>374</v>
      </c>
      <c r="M14" s="389">
        <v>9</v>
      </c>
      <c r="N14" s="915">
        <v>18800</v>
      </c>
      <c r="O14" s="833">
        <v>187.91</v>
      </c>
      <c r="P14" s="655">
        <v>8</v>
      </c>
      <c r="Q14" s="249" t="s">
        <v>257</v>
      </c>
      <c r="R14" s="389">
        <v>2</v>
      </c>
      <c r="S14" s="211"/>
      <c r="T14" s="212"/>
      <c r="U14" s="213"/>
      <c r="V14" s="214"/>
      <c r="W14" s="287"/>
      <c r="X14" s="287"/>
      <c r="Y14" s="251"/>
      <c r="Z14" s="251"/>
      <c r="AA14" s="251"/>
      <c r="AB14" s="251"/>
      <c r="AC14" s="220"/>
      <c r="AD14" s="221"/>
      <c r="AE14" s="222"/>
      <c r="AF14" s="629"/>
      <c r="AG14" s="251"/>
      <c r="AH14" s="251"/>
      <c r="AI14" s="251"/>
      <c r="AJ14" s="251"/>
      <c r="AK14" s="287"/>
      <c r="AL14" s="251"/>
      <c r="AM14" s="251"/>
      <c r="AN14" s="251"/>
      <c r="AO14" s="251"/>
      <c r="AP14" s="251"/>
      <c r="AQ14" s="252"/>
      <c r="AR14" s="251"/>
      <c r="AS14" s="251"/>
      <c r="AT14" s="251"/>
      <c r="AU14" s="515"/>
      <c r="AV14" s="515"/>
      <c r="AW14" s="515"/>
      <c r="AX14" s="515"/>
      <c r="AY14" s="353"/>
      <c r="AZ14" s="353"/>
      <c r="BA14" s="353"/>
      <c r="BB14" s="1108"/>
      <c r="BC14" s="736"/>
      <c r="BD14" s="736"/>
      <c r="BE14" s="736"/>
      <c r="BF14" s="736"/>
      <c r="BG14" s="736"/>
      <c r="BH14" s="736"/>
      <c r="BI14" s="736"/>
      <c r="BJ14" s="313"/>
      <c r="BK14" s="737"/>
      <c r="BL14" s="737"/>
      <c r="BM14" s="737"/>
      <c r="BN14" s="737"/>
      <c r="BO14" s="313"/>
      <c r="BP14" s="738"/>
      <c r="BQ14" s="313"/>
      <c r="BR14" s="313"/>
      <c r="BS14" s="313"/>
      <c r="BT14" s="689"/>
      <c r="BU14" s="313"/>
      <c r="BV14" s="313"/>
      <c r="BW14" s="313"/>
      <c r="BX14" s="313"/>
      <c r="BY14" s="739"/>
      <c r="BZ14" s="739"/>
      <c r="CA14" s="313"/>
      <c r="CB14" s="1109"/>
      <c r="CC14" s="313"/>
      <c r="CD14" s="741"/>
      <c r="CE14" s="313"/>
      <c r="CF14" s="313"/>
      <c r="CG14" s="690"/>
      <c r="CH14" s="313"/>
      <c r="CI14" s="690"/>
      <c r="CJ14" s="690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</row>
    <row r="15" spans="1:101" ht="11.25" customHeight="1">
      <c r="A15" s="792"/>
      <c r="B15" s="537"/>
      <c r="C15" s="265"/>
      <c r="D15" s="265"/>
      <c r="E15" s="815"/>
      <c r="F15" s="625"/>
      <c r="G15" s="815"/>
      <c r="H15" s="655"/>
      <c r="I15" s="915"/>
      <c r="J15" s="833"/>
      <c r="K15" s="1110"/>
      <c r="L15" s="1111"/>
      <c r="M15" s="1115"/>
      <c r="N15" s="915"/>
      <c r="O15" s="833"/>
      <c r="P15" s="655"/>
      <c r="Q15" s="249" t="s">
        <v>258</v>
      </c>
      <c r="R15" s="389">
        <v>2</v>
      </c>
      <c r="S15" s="211"/>
      <c r="T15" s="212"/>
      <c r="U15" s="213"/>
      <c r="V15" s="214"/>
      <c r="W15" s="251"/>
      <c r="X15" s="251"/>
      <c r="Y15" s="251"/>
      <c r="Z15" s="251"/>
      <c r="AA15" s="251"/>
      <c r="AB15" s="251"/>
      <c r="AC15" s="220"/>
      <c r="AD15" s="221"/>
      <c r="AE15" s="251"/>
      <c r="AF15" s="223"/>
      <c r="AG15" s="251"/>
      <c r="AH15" s="251"/>
      <c r="AI15" s="226"/>
      <c r="AJ15" s="251"/>
      <c r="AK15" s="227"/>
      <c r="AL15" s="251"/>
      <c r="AM15" s="251"/>
      <c r="AN15" s="251"/>
      <c r="AO15" s="251"/>
      <c r="AP15" s="251"/>
      <c r="AQ15" s="252"/>
      <c r="AR15" s="251"/>
      <c r="AS15" s="251"/>
      <c r="AT15" s="251"/>
      <c r="AU15" s="515"/>
      <c r="AV15" s="515"/>
      <c r="AW15" s="515"/>
      <c r="AX15" s="515"/>
      <c r="AY15" s="515"/>
      <c r="AZ15" s="515"/>
      <c r="BA15" s="515"/>
      <c r="BB15" s="1108"/>
      <c r="BC15" s="736"/>
      <c r="BD15" s="736"/>
      <c r="BE15" s="736"/>
      <c r="BF15" s="736"/>
      <c r="BG15" s="736"/>
      <c r="BH15" s="736"/>
      <c r="BI15" s="736"/>
      <c r="BJ15" s="313"/>
      <c r="BK15" s="737"/>
      <c r="BL15" s="737"/>
      <c r="BM15" s="737"/>
      <c r="BN15" s="737"/>
      <c r="BO15" s="313"/>
      <c r="BP15" s="313"/>
      <c r="BQ15" s="313"/>
      <c r="BR15" s="313"/>
      <c r="BS15" s="313"/>
      <c r="BT15" s="313"/>
      <c r="BU15" s="313"/>
      <c r="BV15" s="313"/>
      <c r="BW15" s="313"/>
      <c r="BX15" s="313"/>
      <c r="BY15" s="739"/>
      <c r="BZ15" s="739"/>
      <c r="CA15" s="313"/>
      <c r="CB15" s="313"/>
      <c r="CC15" s="313"/>
      <c r="CD15" s="313"/>
      <c r="CE15" s="313"/>
      <c r="CF15" s="313"/>
      <c r="CG15" s="313"/>
      <c r="CH15" s="313"/>
      <c r="CI15" s="690"/>
      <c r="CJ15" s="690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</row>
    <row r="16" spans="1:101" ht="11.25" customHeight="1">
      <c r="A16" s="792"/>
      <c r="B16" s="537"/>
      <c r="C16" s="265"/>
      <c r="D16" s="265"/>
      <c r="E16" s="815"/>
      <c r="F16" s="625"/>
      <c r="G16" s="815"/>
      <c r="H16" s="655"/>
      <c r="I16" s="915"/>
      <c r="J16" s="833"/>
      <c r="K16" s="1110"/>
      <c r="L16" s="1111"/>
      <c r="M16" s="655"/>
      <c r="N16" s="915"/>
      <c r="O16" s="833"/>
      <c r="P16" s="655"/>
      <c r="Q16" s="249" t="s">
        <v>259</v>
      </c>
      <c r="R16" s="389">
        <v>2</v>
      </c>
      <c r="S16" s="251"/>
      <c r="T16" s="212"/>
      <c r="U16" s="213"/>
      <c r="V16" s="251"/>
      <c r="W16" s="251"/>
      <c r="X16" s="251"/>
      <c r="Y16" s="251"/>
      <c r="Z16" s="251"/>
      <c r="AA16" s="251"/>
      <c r="AB16" s="251"/>
      <c r="AC16" s="220"/>
      <c r="AD16" s="251"/>
      <c r="AE16" s="222"/>
      <c r="AF16" s="629"/>
      <c r="AG16" s="251"/>
      <c r="AH16" s="251"/>
      <c r="AI16" s="226"/>
      <c r="AJ16" s="251"/>
      <c r="AK16" s="251"/>
      <c r="AL16" s="251"/>
      <c r="AM16" s="251"/>
      <c r="AN16" s="251"/>
      <c r="AO16" s="251"/>
      <c r="AP16" s="251"/>
      <c r="AQ16" s="252"/>
      <c r="AR16" s="251"/>
      <c r="AS16" s="251"/>
      <c r="AT16" s="251"/>
      <c r="AU16" s="515"/>
      <c r="AV16" s="515"/>
      <c r="AW16" s="515"/>
      <c r="AX16" s="515"/>
      <c r="AY16" s="353"/>
      <c r="AZ16" s="353"/>
      <c r="BA16" s="353"/>
      <c r="BB16" s="1108"/>
      <c r="BC16" s="736"/>
      <c r="BD16" s="736"/>
      <c r="BE16" s="736"/>
      <c r="BF16" s="736"/>
      <c r="BG16" s="736"/>
      <c r="BH16" s="736"/>
      <c r="BI16" s="736"/>
      <c r="BJ16" s="313"/>
      <c r="BK16" s="737"/>
      <c r="BL16" s="737"/>
      <c r="BM16" s="737"/>
      <c r="BN16" s="737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739"/>
      <c r="BZ16" s="739"/>
      <c r="CA16" s="313"/>
      <c r="CB16" s="313"/>
      <c r="CC16" s="313"/>
      <c r="CD16" s="313"/>
      <c r="CE16" s="313"/>
      <c r="CF16" s="313"/>
      <c r="CG16" s="313"/>
      <c r="CH16" s="313"/>
      <c r="CI16" s="690"/>
      <c r="CJ16" s="690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</row>
    <row r="17" spans="1:101" ht="11.25" customHeight="1">
      <c r="A17" s="792"/>
      <c r="B17" s="537"/>
      <c r="C17" s="265"/>
      <c r="D17" s="265"/>
      <c r="E17" s="815"/>
      <c r="F17" s="625"/>
      <c r="G17" s="815"/>
      <c r="H17" s="655"/>
      <c r="I17" s="915"/>
      <c r="J17" s="833"/>
      <c r="K17" s="1110"/>
      <c r="L17" s="1111"/>
      <c r="M17" s="527"/>
      <c r="N17" s="915"/>
      <c r="O17" s="833"/>
      <c r="P17" s="655"/>
      <c r="Q17" s="249" t="s">
        <v>260</v>
      </c>
      <c r="R17" s="389">
        <v>2</v>
      </c>
      <c r="S17" s="211"/>
      <c r="T17" s="212"/>
      <c r="U17" s="213"/>
      <c r="V17" s="214"/>
      <c r="W17" s="251"/>
      <c r="X17" s="251"/>
      <c r="Y17" s="251"/>
      <c r="Z17" s="251"/>
      <c r="AA17" s="251"/>
      <c r="AB17" s="251"/>
      <c r="AC17" s="220"/>
      <c r="AD17" s="221"/>
      <c r="AE17" s="251"/>
      <c r="AF17" s="223"/>
      <c r="AG17" s="251"/>
      <c r="AH17" s="251"/>
      <c r="AI17" s="226"/>
      <c r="AJ17" s="251"/>
      <c r="AK17" s="227"/>
      <c r="AL17" s="251"/>
      <c r="AM17" s="251"/>
      <c r="AN17" s="251"/>
      <c r="AO17" s="251"/>
      <c r="AP17" s="251"/>
      <c r="AQ17" s="252"/>
      <c r="AR17" s="251"/>
      <c r="AS17" s="251"/>
      <c r="AT17" s="251"/>
      <c r="AU17" s="515"/>
      <c r="AV17" s="515"/>
      <c r="AW17" s="515"/>
      <c r="AX17" s="515"/>
      <c r="AY17" s="515"/>
      <c r="AZ17" s="515"/>
      <c r="BA17" s="515"/>
      <c r="BB17" s="1108"/>
      <c r="BC17" s="736"/>
      <c r="BD17" s="736"/>
      <c r="BE17" s="736"/>
      <c r="BF17" s="736"/>
      <c r="BG17" s="736"/>
      <c r="BH17" s="736"/>
      <c r="BI17" s="736"/>
      <c r="BJ17" s="313"/>
      <c r="BK17" s="737"/>
      <c r="BL17" s="737"/>
      <c r="BM17" s="737"/>
      <c r="BN17" s="737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739"/>
      <c r="BZ17" s="739"/>
      <c r="CA17" s="313"/>
      <c r="CB17" s="313"/>
      <c r="CC17" s="313"/>
      <c r="CD17" s="313"/>
      <c r="CE17" s="313"/>
      <c r="CF17" s="313"/>
      <c r="CG17" s="313"/>
      <c r="CH17" s="313"/>
      <c r="CI17" s="690"/>
      <c r="CJ17" s="690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</row>
    <row r="18" spans="1:254" s="122" customFormat="1" ht="5.25" customHeight="1">
      <c r="A18" s="1114"/>
      <c r="B18" s="1114"/>
      <c r="C18" s="1114"/>
      <c r="D18" s="1114"/>
      <c r="E18" s="1114"/>
      <c r="F18" s="1114"/>
      <c r="G18" s="1114"/>
      <c r="H18" s="1114"/>
      <c r="I18" s="1114"/>
      <c r="J18" s="1114"/>
      <c r="K18" s="1114"/>
      <c r="L18" s="1114"/>
      <c r="M18" s="1114"/>
      <c r="N18" s="1114"/>
      <c r="O18" s="1114"/>
      <c r="P18" s="1114"/>
      <c r="Q18" s="1114"/>
      <c r="R18" s="1114"/>
      <c r="S18" s="1114"/>
      <c r="T18" s="1114"/>
      <c r="U18" s="1114"/>
      <c r="V18" s="1114"/>
      <c r="W18" s="1114"/>
      <c r="X18" s="1114"/>
      <c r="Y18" s="1114"/>
      <c r="Z18" s="1114"/>
      <c r="AA18" s="1114"/>
      <c r="AB18" s="1114"/>
      <c r="AC18" s="1114"/>
      <c r="AD18" s="1114"/>
      <c r="AE18" s="1114"/>
      <c r="AF18" s="1114"/>
      <c r="AG18" s="1114"/>
      <c r="AH18" s="1114"/>
      <c r="AI18" s="1114"/>
      <c r="AJ18" s="1114"/>
      <c r="AK18" s="1114"/>
      <c r="AL18" s="1114"/>
      <c r="AM18" s="1114"/>
      <c r="AN18" s="1114"/>
      <c r="AO18" s="1114"/>
      <c r="AP18" s="1114"/>
      <c r="AQ18" s="1114"/>
      <c r="AR18" s="1114"/>
      <c r="AS18" s="1114"/>
      <c r="AT18" s="1114"/>
      <c r="AU18" s="1114"/>
      <c r="AV18" s="1114"/>
      <c r="AW18" s="1114"/>
      <c r="AX18" s="1114"/>
      <c r="AY18" s="1114"/>
      <c r="AZ18" s="1114"/>
      <c r="BA18" s="1114"/>
      <c r="BB18" s="1114"/>
      <c r="BC18" s="1114"/>
      <c r="BD18" s="1114"/>
      <c r="BE18" s="1114"/>
      <c r="BF18" s="1114"/>
      <c r="BG18" s="1114"/>
      <c r="BH18" s="1114"/>
      <c r="BI18" s="1114"/>
      <c r="BJ18" s="1114"/>
      <c r="BK18" s="1114"/>
      <c r="BL18" s="1114"/>
      <c r="BM18" s="1114"/>
      <c r="BN18" s="1114"/>
      <c r="BO18" s="1114"/>
      <c r="BP18" s="1114"/>
      <c r="BQ18" s="1114"/>
      <c r="BR18" s="1114"/>
      <c r="BS18" s="1114"/>
      <c r="BT18" s="1114"/>
      <c r="BU18" s="1114"/>
      <c r="BV18" s="1114"/>
      <c r="BW18" s="1114"/>
      <c r="BX18" s="1114"/>
      <c r="BY18" s="1114"/>
      <c r="BZ18" s="1114"/>
      <c r="CA18" s="1114"/>
      <c r="CB18" s="1114"/>
      <c r="CC18" s="1114"/>
      <c r="CD18" s="1114"/>
      <c r="CE18" s="1114"/>
      <c r="CF18" s="1114"/>
      <c r="CG18" s="1114"/>
      <c r="CH18" s="1114"/>
      <c r="CI18" s="1114"/>
      <c r="CJ18" s="1114"/>
      <c r="CK18" s="1114"/>
      <c r="CL18" s="1114"/>
      <c r="CM18" s="1114"/>
      <c r="CN18" s="1114"/>
      <c r="CO18" s="1114"/>
      <c r="CP18" s="1114"/>
      <c r="CQ18" s="1114"/>
      <c r="CR18" s="1114"/>
      <c r="CS18" s="1114"/>
      <c r="CT18" s="1114"/>
      <c r="CU18" s="1114"/>
      <c r="CV18" s="1114"/>
      <c r="CW18" s="1114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  <c r="IT18" s="342"/>
    </row>
    <row r="19" spans="1:101" ht="11.25" customHeight="1">
      <c r="A19" s="1116" t="s">
        <v>268</v>
      </c>
      <c r="B19" s="537" t="s">
        <v>677</v>
      </c>
      <c r="C19" s="265">
        <v>17495102</v>
      </c>
      <c r="D19" s="240">
        <v>1000</v>
      </c>
      <c r="E19" s="665">
        <v>132</v>
      </c>
      <c r="F19" s="625">
        <v>9</v>
      </c>
      <c r="G19" s="815">
        <v>0.5</v>
      </c>
      <c r="H19" s="519" t="s">
        <v>373</v>
      </c>
      <c r="I19" s="638">
        <v>4300</v>
      </c>
      <c r="J19" s="833">
        <v>120000</v>
      </c>
      <c r="K19" s="1110">
        <v>34000</v>
      </c>
      <c r="L19" s="1111" t="s">
        <v>374</v>
      </c>
      <c r="M19" s="389">
        <v>14</v>
      </c>
      <c r="N19" s="638">
        <v>27300</v>
      </c>
      <c r="O19" s="1117">
        <v>272.86</v>
      </c>
      <c r="P19" s="655">
        <v>8</v>
      </c>
      <c r="Q19" s="249" t="s">
        <v>257</v>
      </c>
      <c r="R19" s="389">
        <v>2</v>
      </c>
      <c r="S19" s="629"/>
      <c r="T19" s="212"/>
      <c r="U19" s="213"/>
      <c r="V19" s="214"/>
      <c r="W19" s="251"/>
      <c r="X19" s="251"/>
      <c r="Y19" s="251"/>
      <c r="Z19" s="251"/>
      <c r="AA19" s="251"/>
      <c r="AB19" s="251"/>
      <c r="AC19" s="251"/>
      <c r="AD19" s="251"/>
      <c r="AE19" s="222"/>
      <c r="AF19" s="629"/>
      <c r="AG19" s="251"/>
      <c r="AH19" s="225"/>
      <c r="AI19" s="226"/>
      <c r="AJ19" s="251"/>
      <c r="AK19" s="629"/>
      <c r="AL19" s="251"/>
      <c r="AM19" s="251"/>
      <c r="AN19" s="251"/>
      <c r="AO19" s="251"/>
      <c r="AP19" s="251"/>
      <c r="AQ19" s="252"/>
      <c r="AR19" s="251"/>
      <c r="AS19" s="251"/>
      <c r="AT19" s="251"/>
      <c r="AU19" s="515"/>
      <c r="AV19" s="515"/>
      <c r="AW19" s="515"/>
      <c r="AX19" s="515"/>
      <c r="AY19" s="353"/>
      <c r="AZ19" s="353"/>
      <c r="BA19" s="353"/>
      <c r="BB19" s="1108"/>
      <c r="BC19" s="736"/>
      <c r="BD19" s="736"/>
      <c r="BE19" s="736"/>
      <c r="BF19" s="736"/>
      <c r="BG19" s="736"/>
      <c r="BH19" s="736"/>
      <c r="BI19" s="736"/>
      <c r="BJ19" s="313"/>
      <c r="BK19" s="737"/>
      <c r="BL19" s="737"/>
      <c r="BM19" s="737"/>
      <c r="BN19" s="737"/>
      <c r="BO19" s="313"/>
      <c r="BP19" s="738"/>
      <c r="BQ19" s="313"/>
      <c r="BR19" s="313"/>
      <c r="BS19" s="689"/>
      <c r="BT19" s="689"/>
      <c r="BU19" s="313"/>
      <c r="BV19" s="313"/>
      <c r="BW19" s="313"/>
      <c r="BX19" s="313"/>
      <c r="BY19" s="739"/>
      <c r="BZ19" s="739"/>
      <c r="CA19" s="313"/>
      <c r="CB19" s="1109"/>
      <c r="CC19" s="313"/>
      <c r="CD19" s="741"/>
      <c r="CE19" s="313"/>
      <c r="CF19" s="690"/>
      <c r="CG19" s="690"/>
      <c r="CH19" s="690"/>
      <c r="CI19" s="690"/>
      <c r="CJ19" s="690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</row>
    <row r="20" spans="1:101" ht="11.25" customHeight="1">
      <c r="A20" s="1116"/>
      <c r="B20" s="537"/>
      <c r="C20" s="265"/>
      <c r="D20" s="265"/>
      <c r="E20" s="604"/>
      <c r="F20" s="625"/>
      <c r="G20" s="604"/>
      <c r="H20" s="606"/>
      <c r="I20" s="600"/>
      <c r="J20" s="833"/>
      <c r="K20" s="1118"/>
      <c r="L20" s="682"/>
      <c r="M20" s="1115"/>
      <c r="N20" s="600"/>
      <c r="O20" s="833"/>
      <c r="P20" s="655"/>
      <c r="Q20" s="249" t="s">
        <v>258</v>
      </c>
      <c r="R20" s="389">
        <v>2</v>
      </c>
      <c r="S20" s="211"/>
      <c r="T20" s="212"/>
      <c r="U20" s="213"/>
      <c r="V20" s="214"/>
      <c r="W20" s="251"/>
      <c r="X20" s="251"/>
      <c r="Y20" s="251"/>
      <c r="Z20" s="251"/>
      <c r="AA20" s="251"/>
      <c r="AB20" s="251"/>
      <c r="AC20" s="220"/>
      <c r="AD20" s="251"/>
      <c r="AE20" s="222"/>
      <c r="AF20" s="223"/>
      <c r="AG20" s="251"/>
      <c r="AH20" s="225"/>
      <c r="AI20" s="226"/>
      <c r="AJ20" s="251"/>
      <c r="AK20" s="227"/>
      <c r="AL20" s="251"/>
      <c r="AM20" s="251"/>
      <c r="AN20" s="251"/>
      <c r="AO20" s="251"/>
      <c r="AP20" s="251"/>
      <c r="AQ20" s="252"/>
      <c r="AR20" s="251"/>
      <c r="AS20" s="251"/>
      <c r="AT20" s="251"/>
      <c r="AU20" s="515"/>
      <c r="AV20" s="515"/>
      <c r="AW20" s="515"/>
      <c r="AX20" s="515"/>
      <c r="AY20" s="515"/>
      <c r="AZ20" s="515"/>
      <c r="BA20" s="515"/>
      <c r="BB20" s="1108"/>
      <c r="BC20" s="736"/>
      <c r="BD20" s="736"/>
      <c r="BE20" s="736"/>
      <c r="BF20" s="736"/>
      <c r="BG20" s="736"/>
      <c r="BH20" s="736"/>
      <c r="BI20" s="736"/>
      <c r="BJ20" s="313"/>
      <c r="BK20" s="737"/>
      <c r="BL20" s="737"/>
      <c r="BM20" s="737"/>
      <c r="BN20" s="737"/>
      <c r="BO20" s="313"/>
      <c r="BP20" s="313"/>
      <c r="BQ20" s="313"/>
      <c r="BR20" s="313"/>
      <c r="BS20" s="689"/>
      <c r="BT20" s="689"/>
      <c r="BU20" s="313"/>
      <c r="BV20" s="313"/>
      <c r="BW20" s="313"/>
      <c r="BX20" s="313"/>
      <c r="BY20" s="739"/>
      <c r="BZ20" s="739"/>
      <c r="CA20" s="313"/>
      <c r="CB20" s="313"/>
      <c r="CC20" s="313"/>
      <c r="CD20" s="313"/>
      <c r="CE20" s="313"/>
      <c r="CF20" s="690"/>
      <c r="CG20" s="690"/>
      <c r="CH20" s="690"/>
      <c r="CI20" s="690"/>
      <c r="CJ20" s="690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</row>
    <row r="21" spans="1:101" ht="11.25" customHeight="1">
      <c r="A21" s="1116"/>
      <c r="B21" s="537"/>
      <c r="C21" s="265"/>
      <c r="D21" s="265"/>
      <c r="E21" s="604"/>
      <c r="F21" s="625"/>
      <c r="G21" s="604"/>
      <c r="H21" s="606"/>
      <c r="I21" s="600"/>
      <c r="J21" s="833"/>
      <c r="K21" s="1118"/>
      <c r="L21" s="682"/>
      <c r="M21" s="606"/>
      <c r="N21" s="600"/>
      <c r="O21" s="833"/>
      <c r="P21" s="655"/>
      <c r="Q21" s="249" t="s">
        <v>259</v>
      </c>
      <c r="R21" s="389">
        <v>2</v>
      </c>
      <c r="S21" s="629"/>
      <c r="T21" s="629"/>
      <c r="U21" s="213"/>
      <c r="V21" s="214"/>
      <c r="W21" s="251"/>
      <c r="X21" s="251"/>
      <c r="Y21" s="251"/>
      <c r="Z21" s="251"/>
      <c r="AA21" s="251"/>
      <c r="AB21" s="251"/>
      <c r="AC21" s="251"/>
      <c r="AD21" s="251"/>
      <c r="AE21" s="251"/>
      <c r="AF21" s="629"/>
      <c r="AG21" s="251"/>
      <c r="AH21" s="225"/>
      <c r="AI21" s="226"/>
      <c r="AJ21" s="251"/>
      <c r="AK21" s="629"/>
      <c r="AL21" s="251"/>
      <c r="AM21" s="251"/>
      <c r="AN21" s="251"/>
      <c r="AO21" s="251"/>
      <c r="AP21" s="251"/>
      <c r="AQ21" s="252"/>
      <c r="AR21" s="251"/>
      <c r="AS21" s="251"/>
      <c r="AT21" s="251"/>
      <c r="AU21" s="515"/>
      <c r="AV21" s="515"/>
      <c r="AW21" s="515"/>
      <c r="AX21" s="515"/>
      <c r="AY21" s="353"/>
      <c r="AZ21" s="353"/>
      <c r="BA21" s="353"/>
      <c r="BB21" s="1108"/>
      <c r="BC21" s="736"/>
      <c r="BD21" s="736"/>
      <c r="BE21" s="736"/>
      <c r="BF21" s="736"/>
      <c r="BG21" s="736"/>
      <c r="BH21" s="736"/>
      <c r="BI21" s="736"/>
      <c r="BJ21" s="313"/>
      <c r="BK21" s="737"/>
      <c r="BL21" s="737"/>
      <c r="BM21" s="737"/>
      <c r="BN21" s="737"/>
      <c r="BO21" s="313"/>
      <c r="BP21" s="313"/>
      <c r="BQ21" s="313"/>
      <c r="BR21" s="313"/>
      <c r="BS21" s="689"/>
      <c r="BT21" s="689"/>
      <c r="BU21" s="313"/>
      <c r="BV21" s="313"/>
      <c r="BW21" s="313"/>
      <c r="BX21" s="313"/>
      <c r="BY21" s="739"/>
      <c r="BZ21" s="739"/>
      <c r="CA21" s="313"/>
      <c r="CB21" s="313"/>
      <c r="CC21" s="313"/>
      <c r="CD21" s="313"/>
      <c r="CE21" s="313"/>
      <c r="CF21" s="690"/>
      <c r="CG21" s="690"/>
      <c r="CH21" s="690"/>
      <c r="CI21" s="690"/>
      <c r="CJ21" s="690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</row>
    <row r="22" spans="1:101" ht="11.25" customHeight="1">
      <c r="A22" s="1116"/>
      <c r="B22" s="537"/>
      <c r="C22" s="265"/>
      <c r="D22" s="265"/>
      <c r="E22" s="604"/>
      <c r="F22" s="625"/>
      <c r="G22" s="604"/>
      <c r="H22" s="606"/>
      <c r="I22" s="600"/>
      <c r="J22" s="833"/>
      <c r="K22" s="1118"/>
      <c r="L22" s="682"/>
      <c r="M22" s="620"/>
      <c r="N22" s="600"/>
      <c r="O22" s="833"/>
      <c r="P22" s="655"/>
      <c r="Q22" s="249" t="s">
        <v>260</v>
      </c>
      <c r="R22" s="389">
        <v>2</v>
      </c>
      <c r="S22" s="211"/>
      <c r="T22" s="212"/>
      <c r="U22" s="213"/>
      <c r="V22" s="214"/>
      <c r="W22" s="251"/>
      <c r="X22" s="251"/>
      <c r="Y22" s="251"/>
      <c r="Z22" s="251"/>
      <c r="AA22" s="251"/>
      <c r="AB22" s="251"/>
      <c r="AC22" s="220"/>
      <c r="AD22" s="251"/>
      <c r="AE22" s="222"/>
      <c r="AF22" s="223"/>
      <c r="AG22" s="251"/>
      <c r="AH22" s="225"/>
      <c r="AI22" s="226"/>
      <c r="AJ22" s="251"/>
      <c r="AK22" s="227"/>
      <c r="AL22" s="251"/>
      <c r="AM22" s="251"/>
      <c r="AN22" s="251"/>
      <c r="AO22" s="251"/>
      <c r="AP22" s="251"/>
      <c r="AQ22" s="252"/>
      <c r="AR22" s="251"/>
      <c r="AS22" s="251"/>
      <c r="AT22" s="251"/>
      <c r="AU22" s="515"/>
      <c r="AV22" s="515"/>
      <c r="AW22" s="515"/>
      <c r="AX22" s="515"/>
      <c r="AY22" s="515"/>
      <c r="AZ22" s="515"/>
      <c r="BA22" s="515"/>
      <c r="BB22" s="1108"/>
      <c r="BC22" s="736"/>
      <c r="BD22" s="736"/>
      <c r="BE22" s="736"/>
      <c r="BF22" s="736"/>
      <c r="BG22" s="736"/>
      <c r="BH22" s="736"/>
      <c r="BI22" s="736"/>
      <c r="BJ22" s="313"/>
      <c r="BK22" s="737"/>
      <c r="BL22" s="737"/>
      <c r="BM22" s="737"/>
      <c r="BN22" s="737"/>
      <c r="BO22" s="313"/>
      <c r="BP22" s="313"/>
      <c r="BQ22" s="313"/>
      <c r="BR22" s="313"/>
      <c r="BS22" s="689"/>
      <c r="BT22" s="689"/>
      <c r="BU22" s="313"/>
      <c r="BV22" s="313"/>
      <c r="BW22" s="313"/>
      <c r="BX22" s="313"/>
      <c r="BY22" s="739"/>
      <c r="BZ22" s="739"/>
      <c r="CA22" s="313"/>
      <c r="CB22" s="313"/>
      <c r="CC22" s="313"/>
      <c r="CD22" s="313"/>
      <c r="CE22" s="313"/>
      <c r="CF22" s="690"/>
      <c r="CG22" s="690"/>
      <c r="CH22" s="690"/>
      <c r="CI22" s="690"/>
      <c r="CJ22" s="690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</row>
    <row r="23" spans="1:254" s="122" customFormat="1" ht="5.25" customHeight="1">
      <c r="A23" s="1114"/>
      <c r="B23" s="1114"/>
      <c r="C23" s="1114"/>
      <c r="D23" s="1114"/>
      <c r="E23" s="1114"/>
      <c r="F23" s="1114"/>
      <c r="G23" s="1114"/>
      <c r="H23" s="1114"/>
      <c r="I23" s="1114"/>
      <c r="J23" s="1114"/>
      <c r="K23" s="1114"/>
      <c r="L23" s="1114"/>
      <c r="M23" s="1114"/>
      <c r="N23" s="1114"/>
      <c r="O23" s="1114"/>
      <c r="P23" s="1114"/>
      <c r="Q23" s="1114"/>
      <c r="R23" s="1114"/>
      <c r="S23" s="1114"/>
      <c r="T23" s="1114"/>
      <c r="U23" s="1114"/>
      <c r="V23" s="1114"/>
      <c r="W23" s="1114"/>
      <c r="X23" s="1114"/>
      <c r="Y23" s="1114"/>
      <c r="Z23" s="1114"/>
      <c r="AA23" s="1114"/>
      <c r="AB23" s="1114"/>
      <c r="AC23" s="1114"/>
      <c r="AD23" s="1114"/>
      <c r="AE23" s="1114"/>
      <c r="AF23" s="1114"/>
      <c r="AG23" s="1114"/>
      <c r="AH23" s="1114"/>
      <c r="AI23" s="1114"/>
      <c r="AJ23" s="1114"/>
      <c r="AK23" s="1114"/>
      <c r="AL23" s="1114"/>
      <c r="AM23" s="1114"/>
      <c r="AN23" s="1114"/>
      <c r="AO23" s="1114"/>
      <c r="AP23" s="1114"/>
      <c r="AQ23" s="1114"/>
      <c r="AR23" s="1114"/>
      <c r="AS23" s="1114"/>
      <c r="AT23" s="1114"/>
      <c r="AU23" s="1114"/>
      <c r="AV23" s="1114"/>
      <c r="AW23" s="1114"/>
      <c r="AX23" s="1114"/>
      <c r="AY23" s="1114"/>
      <c r="AZ23" s="1114"/>
      <c r="BA23" s="1114"/>
      <c r="BB23" s="1114"/>
      <c r="BC23" s="1114"/>
      <c r="BD23" s="1114"/>
      <c r="BE23" s="1114"/>
      <c r="BF23" s="1114"/>
      <c r="BG23" s="1114"/>
      <c r="BH23" s="1114"/>
      <c r="BI23" s="1114"/>
      <c r="BJ23" s="1114"/>
      <c r="BK23" s="1114"/>
      <c r="BL23" s="1114"/>
      <c r="BM23" s="1114"/>
      <c r="BN23" s="1114"/>
      <c r="BO23" s="1114"/>
      <c r="BP23" s="1114"/>
      <c r="BQ23" s="1114"/>
      <c r="BR23" s="1114"/>
      <c r="BS23" s="1114"/>
      <c r="BT23" s="1114"/>
      <c r="BU23" s="1114"/>
      <c r="BV23" s="1114"/>
      <c r="BW23" s="1114"/>
      <c r="BX23" s="1114"/>
      <c r="BY23" s="1114"/>
      <c r="BZ23" s="1114"/>
      <c r="CA23" s="1114"/>
      <c r="CB23" s="1114"/>
      <c r="CC23" s="1114"/>
      <c r="CD23" s="1114"/>
      <c r="CE23" s="1114"/>
      <c r="CF23" s="1114"/>
      <c r="CG23" s="1114"/>
      <c r="CH23" s="1114"/>
      <c r="CI23" s="1114"/>
      <c r="CJ23" s="1114"/>
      <c r="CK23" s="1114"/>
      <c r="CL23" s="1114"/>
      <c r="CM23" s="1114"/>
      <c r="CN23" s="1114"/>
      <c r="CO23" s="1114"/>
      <c r="CP23" s="1114"/>
      <c r="CQ23" s="1114"/>
      <c r="CR23" s="1114"/>
      <c r="CS23" s="1114"/>
      <c r="CT23" s="1114"/>
      <c r="CU23" s="1114"/>
      <c r="CV23" s="1114"/>
      <c r="CW23" s="1114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  <c r="IT23" s="342"/>
    </row>
    <row r="24" spans="1:101" ht="11.25" customHeight="1">
      <c r="A24" s="696" t="s">
        <v>271</v>
      </c>
      <c r="B24" s="550" t="s">
        <v>678</v>
      </c>
      <c r="C24" s="265">
        <v>27274154</v>
      </c>
      <c r="D24" s="240">
        <v>1000</v>
      </c>
      <c r="E24" s="604">
        <v>88.06</v>
      </c>
      <c r="F24" s="625">
        <v>4</v>
      </c>
      <c r="G24" s="815">
        <v>0.5</v>
      </c>
      <c r="H24" s="655" t="s">
        <v>417</v>
      </c>
      <c r="I24" s="600">
        <v>3200</v>
      </c>
      <c r="J24" s="833">
        <v>180000</v>
      </c>
      <c r="K24" s="1118">
        <v>43000</v>
      </c>
      <c r="L24" s="682" t="s">
        <v>374</v>
      </c>
      <c r="M24" s="332">
        <v>7</v>
      </c>
      <c r="N24" s="600">
        <v>17100</v>
      </c>
      <c r="O24" s="833">
        <v>170.92</v>
      </c>
      <c r="P24" s="655">
        <v>8</v>
      </c>
      <c r="Q24" s="249" t="s">
        <v>257</v>
      </c>
      <c r="R24" s="389">
        <v>2</v>
      </c>
      <c r="S24" s="211"/>
      <c r="T24" s="212"/>
      <c r="U24" s="629"/>
      <c r="V24" s="214"/>
      <c r="W24" s="251"/>
      <c r="X24" s="167"/>
      <c r="Y24" s="251"/>
      <c r="Z24" s="251"/>
      <c r="AA24" s="251"/>
      <c r="AB24" s="251"/>
      <c r="AC24" s="251"/>
      <c r="AD24" s="251"/>
      <c r="AE24" s="222"/>
      <c r="AF24" s="223"/>
      <c r="AG24" s="251"/>
      <c r="AH24" s="251"/>
      <c r="AI24" s="226"/>
      <c r="AJ24" s="629"/>
      <c r="AK24" s="227"/>
      <c r="AL24" s="251"/>
      <c r="AM24" s="251"/>
      <c r="AN24" s="251"/>
      <c r="AO24" s="251"/>
      <c r="AP24" s="251"/>
      <c r="AQ24" s="252"/>
      <c r="AR24" s="251"/>
      <c r="AS24" s="251"/>
      <c r="AT24" s="251"/>
      <c r="AU24" s="515"/>
      <c r="AV24" s="515"/>
      <c r="AW24" s="515"/>
      <c r="AX24" s="515"/>
      <c r="AY24" s="353"/>
      <c r="AZ24" s="353"/>
      <c r="BA24" s="353"/>
      <c r="BB24" s="1108"/>
      <c r="BC24" s="736"/>
      <c r="BD24" s="736"/>
      <c r="BE24" s="313"/>
      <c r="BF24" s="736"/>
      <c r="BG24" s="736"/>
      <c r="BH24" s="736"/>
      <c r="BI24" s="313"/>
      <c r="BJ24" s="313"/>
      <c r="BK24" s="313"/>
      <c r="BL24" s="737"/>
      <c r="BM24" s="313"/>
      <c r="BN24" s="313"/>
      <c r="BO24" s="313"/>
      <c r="BP24" s="313"/>
      <c r="BQ24" s="313"/>
      <c r="BR24" s="313"/>
      <c r="BS24" s="313"/>
      <c r="BT24" s="689"/>
      <c r="BU24" s="313"/>
      <c r="BV24" s="313"/>
      <c r="BW24" s="313"/>
      <c r="BX24" s="313"/>
      <c r="BY24" s="739"/>
      <c r="BZ24" s="739"/>
      <c r="CA24" s="313"/>
      <c r="CB24" s="313"/>
      <c r="CC24" s="313"/>
      <c r="CD24" s="741"/>
      <c r="CE24" s="313"/>
      <c r="CF24" s="313"/>
      <c r="CG24" s="313"/>
      <c r="CH24" s="313"/>
      <c r="CI24" s="690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3"/>
      <c r="CW24" s="313"/>
    </row>
    <row r="25" spans="1:101" ht="11.25" customHeight="1">
      <c r="A25" s="696"/>
      <c r="B25" s="550"/>
      <c r="C25" s="265"/>
      <c r="D25" s="265"/>
      <c r="E25" s="830"/>
      <c r="F25" s="625"/>
      <c r="G25" s="830"/>
      <c r="H25" s="866"/>
      <c r="I25" s="833"/>
      <c r="J25" s="833"/>
      <c r="K25" s="1119"/>
      <c r="L25" s="1120"/>
      <c r="M25" s="1115"/>
      <c r="N25" s="833"/>
      <c r="O25" s="833"/>
      <c r="P25" s="655"/>
      <c r="Q25" s="249" t="s">
        <v>258</v>
      </c>
      <c r="R25" s="389">
        <v>2</v>
      </c>
      <c r="S25" s="211"/>
      <c r="T25" s="212"/>
      <c r="U25" s="213"/>
      <c r="V25" s="214"/>
      <c r="W25" s="251"/>
      <c r="X25" s="167"/>
      <c r="Y25" s="251"/>
      <c r="Z25" s="251"/>
      <c r="AA25" s="251"/>
      <c r="AB25" s="251"/>
      <c r="AC25" s="251"/>
      <c r="AD25" s="251"/>
      <c r="AE25" s="222"/>
      <c r="AF25" s="223"/>
      <c r="AG25" s="251"/>
      <c r="AH25" s="251"/>
      <c r="AI25" s="251"/>
      <c r="AJ25" s="251"/>
      <c r="AK25" s="227"/>
      <c r="AL25" s="251"/>
      <c r="AM25" s="251"/>
      <c r="AN25" s="251"/>
      <c r="AO25" s="251"/>
      <c r="AP25" s="251"/>
      <c r="AQ25" s="252"/>
      <c r="AR25" s="251"/>
      <c r="AS25" s="251"/>
      <c r="AT25" s="251"/>
      <c r="AU25" s="515"/>
      <c r="AV25" s="515"/>
      <c r="AW25" s="515"/>
      <c r="AX25" s="515"/>
      <c r="AY25" s="515"/>
      <c r="AZ25" s="515"/>
      <c r="BA25" s="515"/>
      <c r="BB25" s="1108"/>
      <c r="BC25" s="736"/>
      <c r="BD25" s="736"/>
      <c r="BE25" s="313"/>
      <c r="BF25" s="736"/>
      <c r="BG25" s="736"/>
      <c r="BH25" s="736"/>
      <c r="BI25" s="313"/>
      <c r="BJ25" s="313"/>
      <c r="BK25" s="313"/>
      <c r="BL25" s="313"/>
      <c r="BM25" s="313"/>
      <c r="BN25" s="313"/>
      <c r="BO25" s="313"/>
      <c r="BP25" s="313"/>
      <c r="BQ25" s="313"/>
      <c r="BR25" s="313"/>
      <c r="BS25" s="313"/>
      <c r="BT25" s="313"/>
      <c r="BU25" s="313"/>
      <c r="BV25" s="313"/>
      <c r="BW25" s="313"/>
      <c r="BX25" s="313"/>
      <c r="BY25" s="739"/>
      <c r="BZ25" s="739"/>
      <c r="CA25" s="313"/>
      <c r="CB25" s="313"/>
      <c r="CC25" s="313"/>
      <c r="CD25" s="313"/>
      <c r="CE25" s="313"/>
      <c r="CF25" s="313"/>
      <c r="CG25" s="313"/>
      <c r="CH25" s="313"/>
      <c r="CI25" s="313"/>
      <c r="CJ25" s="313"/>
      <c r="CK25" s="313"/>
      <c r="CL25" s="313"/>
      <c r="CM25" s="313"/>
      <c r="CN25" s="313"/>
      <c r="CO25" s="313"/>
      <c r="CP25" s="313"/>
      <c r="CQ25" s="313"/>
      <c r="CR25" s="313"/>
      <c r="CS25" s="313"/>
      <c r="CT25" s="313"/>
      <c r="CU25" s="313"/>
      <c r="CV25" s="313"/>
      <c r="CW25" s="313"/>
    </row>
    <row r="26" spans="1:101" ht="11.25" customHeight="1">
      <c r="A26" s="696"/>
      <c r="B26" s="550"/>
      <c r="C26" s="265"/>
      <c r="D26" s="265"/>
      <c r="E26" s="830"/>
      <c r="F26" s="625"/>
      <c r="G26" s="830"/>
      <c r="H26" s="866"/>
      <c r="I26" s="833"/>
      <c r="J26" s="833"/>
      <c r="K26" s="1119"/>
      <c r="L26" s="1120"/>
      <c r="M26" s="866"/>
      <c r="N26" s="833"/>
      <c r="O26" s="833"/>
      <c r="P26" s="655"/>
      <c r="Q26" s="249" t="s">
        <v>259</v>
      </c>
      <c r="R26" s="389">
        <v>2</v>
      </c>
      <c r="S26" s="629"/>
      <c r="T26" s="629"/>
      <c r="U26" s="629"/>
      <c r="V26" s="214"/>
      <c r="W26" s="251"/>
      <c r="X26" s="251"/>
      <c r="Y26" s="251"/>
      <c r="Z26" s="251"/>
      <c r="AA26" s="218"/>
      <c r="AB26" s="251"/>
      <c r="AC26" s="251"/>
      <c r="AD26" s="251"/>
      <c r="AE26" s="222"/>
      <c r="AF26" s="223"/>
      <c r="AG26" s="251"/>
      <c r="AH26" s="251"/>
      <c r="AI26" s="226"/>
      <c r="AJ26" s="629"/>
      <c r="AK26" s="629"/>
      <c r="AL26" s="251"/>
      <c r="AM26" s="251"/>
      <c r="AN26" s="251"/>
      <c r="AO26" s="251"/>
      <c r="AP26" s="251"/>
      <c r="AQ26" s="252"/>
      <c r="AR26" s="251"/>
      <c r="AS26" s="251"/>
      <c r="AT26" s="251"/>
      <c r="AU26" s="515"/>
      <c r="AV26" s="515"/>
      <c r="AW26" s="515"/>
      <c r="AX26" s="515"/>
      <c r="AY26" s="353"/>
      <c r="AZ26" s="353"/>
      <c r="BA26" s="353"/>
      <c r="BB26" s="1108"/>
      <c r="BC26" s="736"/>
      <c r="BD26" s="736"/>
      <c r="BE26" s="313"/>
      <c r="BF26" s="736"/>
      <c r="BG26" s="736"/>
      <c r="BH26" s="736"/>
      <c r="BI26" s="313"/>
      <c r="BJ26" s="313"/>
      <c r="BK26" s="313"/>
      <c r="BL26" s="313"/>
      <c r="BM26" s="313"/>
      <c r="BN26" s="313"/>
      <c r="BO26" s="313"/>
      <c r="BP26" s="313"/>
      <c r="BQ26" s="313"/>
      <c r="BR26" s="313"/>
      <c r="BS26" s="313"/>
      <c r="BT26" s="313"/>
      <c r="BU26" s="313"/>
      <c r="BV26" s="313"/>
      <c r="BW26" s="313"/>
      <c r="BX26" s="313"/>
      <c r="BY26" s="739"/>
      <c r="BZ26" s="739"/>
      <c r="CA26" s="313"/>
      <c r="CB26" s="313"/>
      <c r="CC26" s="313"/>
      <c r="CD26" s="313"/>
      <c r="CE26" s="313"/>
      <c r="CF26" s="313"/>
      <c r="CG26" s="313"/>
      <c r="CH26" s="313"/>
      <c r="CI26" s="313"/>
      <c r="CJ26" s="313"/>
      <c r="CK26" s="313"/>
      <c r="CL26" s="313"/>
      <c r="CM26" s="313"/>
      <c r="CN26" s="313"/>
      <c r="CO26" s="313"/>
      <c r="CP26" s="313"/>
      <c r="CQ26" s="313"/>
      <c r="CR26" s="313"/>
      <c r="CS26" s="313"/>
      <c r="CT26" s="313"/>
      <c r="CU26" s="313"/>
      <c r="CV26" s="313"/>
      <c r="CW26" s="313"/>
    </row>
    <row r="27" spans="1:101" ht="11.25" customHeight="1">
      <c r="A27" s="696"/>
      <c r="B27" s="550"/>
      <c r="C27" s="265"/>
      <c r="D27" s="265"/>
      <c r="E27" s="830"/>
      <c r="F27" s="625"/>
      <c r="G27" s="830"/>
      <c r="H27" s="866"/>
      <c r="I27" s="833"/>
      <c r="J27" s="833"/>
      <c r="K27" s="1119"/>
      <c r="L27" s="1120"/>
      <c r="M27" s="1121"/>
      <c r="N27" s="833"/>
      <c r="O27" s="833"/>
      <c r="P27" s="655"/>
      <c r="Q27" s="249" t="s">
        <v>260</v>
      </c>
      <c r="R27" s="389">
        <v>2</v>
      </c>
      <c r="S27" s="211"/>
      <c r="T27" s="212"/>
      <c r="U27" s="213"/>
      <c r="V27" s="214"/>
      <c r="W27" s="251"/>
      <c r="X27" s="167"/>
      <c r="Y27" s="251"/>
      <c r="Z27" s="251"/>
      <c r="AA27" s="251"/>
      <c r="AB27" s="251"/>
      <c r="AC27" s="251"/>
      <c r="AD27" s="251"/>
      <c r="AE27" s="222"/>
      <c r="AF27" s="223"/>
      <c r="AG27" s="251"/>
      <c r="AH27" s="251"/>
      <c r="AI27" s="251"/>
      <c r="AJ27" s="251"/>
      <c r="AK27" s="227"/>
      <c r="AL27" s="251"/>
      <c r="AM27" s="251"/>
      <c r="AN27" s="251"/>
      <c r="AO27" s="251"/>
      <c r="AP27" s="251"/>
      <c r="AQ27" s="252"/>
      <c r="AR27" s="251"/>
      <c r="AS27" s="251"/>
      <c r="AT27" s="251"/>
      <c r="AU27" s="515"/>
      <c r="AV27" s="515"/>
      <c r="AW27" s="515"/>
      <c r="AX27" s="515"/>
      <c r="AY27" s="515"/>
      <c r="AZ27" s="515"/>
      <c r="BA27" s="515"/>
      <c r="BB27" s="1108"/>
      <c r="BC27" s="736"/>
      <c r="BD27" s="736"/>
      <c r="BE27" s="313"/>
      <c r="BF27" s="736"/>
      <c r="BG27" s="736"/>
      <c r="BH27" s="736"/>
      <c r="BI27" s="313"/>
      <c r="BJ27" s="313"/>
      <c r="BK27" s="313"/>
      <c r="BL27" s="313"/>
      <c r="BM27" s="313"/>
      <c r="BN27" s="313"/>
      <c r="BO27" s="313"/>
      <c r="BP27" s="313"/>
      <c r="BQ27" s="313"/>
      <c r="BR27" s="313"/>
      <c r="BS27" s="313"/>
      <c r="BT27" s="313"/>
      <c r="BU27" s="313"/>
      <c r="BV27" s="313"/>
      <c r="BW27" s="313"/>
      <c r="BX27" s="313"/>
      <c r="BY27" s="739"/>
      <c r="BZ27" s="739"/>
      <c r="CA27" s="313"/>
      <c r="CB27" s="313"/>
      <c r="CC27" s="313"/>
      <c r="CD27" s="313"/>
      <c r="CE27" s="313"/>
      <c r="CF27" s="313"/>
      <c r="CG27" s="313"/>
      <c r="CH27" s="313"/>
      <c r="CI27" s="313"/>
      <c r="CJ27" s="313"/>
      <c r="CK27" s="313"/>
      <c r="CL27" s="313"/>
      <c r="CM27" s="313"/>
      <c r="CN27" s="313"/>
      <c r="CO27" s="313"/>
      <c r="CP27" s="313"/>
      <c r="CQ27" s="313"/>
      <c r="CR27" s="313"/>
      <c r="CS27" s="313"/>
      <c r="CT27" s="313"/>
      <c r="CU27" s="313"/>
      <c r="CV27" s="313"/>
      <c r="CW27" s="313"/>
    </row>
    <row r="28" spans="1:254" s="122" customFormat="1" ht="5.25" customHeight="1">
      <c r="A28" s="1114"/>
      <c r="B28" s="1114"/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1114"/>
      <c r="AI28" s="1114"/>
      <c r="AJ28" s="1114"/>
      <c r="AK28" s="1114"/>
      <c r="AL28" s="1114"/>
      <c r="AM28" s="1114"/>
      <c r="AN28" s="1114"/>
      <c r="AO28" s="1114"/>
      <c r="AP28" s="1114"/>
      <c r="AQ28" s="1114"/>
      <c r="AR28" s="1114"/>
      <c r="AS28" s="1114"/>
      <c r="AT28" s="1114"/>
      <c r="AU28" s="1114"/>
      <c r="AV28" s="1114"/>
      <c r="AW28" s="1114"/>
      <c r="AX28" s="1114"/>
      <c r="AY28" s="1114"/>
      <c r="AZ28" s="1114"/>
      <c r="BA28" s="1114"/>
      <c r="BB28" s="1114"/>
      <c r="BC28" s="1114"/>
      <c r="BD28" s="1114"/>
      <c r="BE28" s="1114"/>
      <c r="BF28" s="1114"/>
      <c r="BG28" s="1114"/>
      <c r="BH28" s="1114"/>
      <c r="BI28" s="1114"/>
      <c r="BJ28" s="1114"/>
      <c r="BK28" s="1114"/>
      <c r="BL28" s="1114"/>
      <c r="BM28" s="1114"/>
      <c r="BN28" s="1114"/>
      <c r="BO28" s="1114"/>
      <c r="BP28" s="1114"/>
      <c r="BQ28" s="1114"/>
      <c r="BR28" s="1114"/>
      <c r="BS28" s="1114"/>
      <c r="BT28" s="1114"/>
      <c r="BU28" s="1114"/>
      <c r="BV28" s="1114"/>
      <c r="BW28" s="1114"/>
      <c r="BX28" s="1114"/>
      <c r="BY28" s="1114"/>
      <c r="BZ28" s="1114"/>
      <c r="CA28" s="1114"/>
      <c r="CB28" s="1114"/>
      <c r="CC28" s="1114"/>
      <c r="CD28" s="1114"/>
      <c r="CE28" s="1114"/>
      <c r="CF28" s="1114"/>
      <c r="CG28" s="1114"/>
      <c r="CH28" s="1114"/>
      <c r="CI28" s="1114"/>
      <c r="CJ28" s="1114"/>
      <c r="CK28" s="1114"/>
      <c r="CL28" s="1114"/>
      <c r="CM28" s="1114"/>
      <c r="CN28" s="1114"/>
      <c r="CO28" s="1114"/>
      <c r="CP28" s="1114"/>
      <c r="CQ28" s="1114"/>
      <c r="CR28" s="1114"/>
      <c r="CS28" s="1114"/>
      <c r="CT28" s="1114"/>
      <c r="CU28" s="1114"/>
      <c r="CV28" s="1114"/>
      <c r="CW28" s="1114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</row>
    <row r="29" spans="1:101" ht="11.25" customHeight="1">
      <c r="A29" s="1122" t="s">
        <v>283</v>
      </c>
      <c r="B29" s="677" t="s">
        <v>679</v>
      </c>
      <c r="C29" s="265">
        <v>22344668</v>
      </c>
      <c r="D29" s="240">
        <v>1000</v>
      </c>
      <c r="E29" s="815">
        <v>120</v>
      </c>
      <c r="F29" s="625">
        <v>8</v>
      </c>
      <c r="G29" s="815">
        <v>0.30000000000000004</v>
      </c>
      <c r="H29" s="519" t="s">
        <v>395</v>
      </c>
      <c r="I29" s="915">
        <v>3300</v>
      </c>
      <c r="J29" s="833">
        <v>105000</v>
      </c>
      <c r="K29" s="1110">
        <v>36000</v>
      </c>
      <c r="L29" s="1111" t="s">
        <v>374</v>
      </c>
      <c r="M29" s="527">
        <v>12</v>
      </c>
      <c r="N29" s="915">
        <v>18000</v>
      </c>
      <c r="O29" s="833">
        <v>165</v>
      </c>
      <c r="P29" s="655">
        <v>8</v>
      </c>
      <c r="Q29" s="249" t="s">
        <v>257</v>
      </c>
      <c r="R29" s="527">
        <v>2</v>
      </c>
      <c r="S29" s="211"/>
      <c r="T29" s="212"/>
      <c r="U29" s="213"/>
      <c r="V29" s="214"/>
      <c r="W29" s="287"/>
      <c r="X29" s="167"/>
      <c r="Y29" s="287"/>
      <c r="Z29" s="287"/>
      <c r="AA29" s="218"/>
      <c r="AB29" s="287"/>
      <c r="AC29" s="287"/>
      <c r="AD29" s="287"/>
      <c r="AE29" s="222"/>
      <c r="AF29" s="576"/>
      <c r="AG29" s="287"/>
      <c r="AH29" s="287"/>
      <c r="AI29" s="287"/>
      <c r="AJ29" s="287"/>
      <c r="AK29" s="227"/>
      <c r="AL29" s="287"/>
      <c r="AM29" s="287"/>
      <c r="AN29" s="287"/>
      <c r="AO29" s="287"/>
      <c r="AP29" s="287"/>
      <c r="AQ29" s="287"/>
      <c r="AR29" s="287"/>
      <c r="AS29" s="287"/>
      <c r="AT29" s="287"/>
      <c r="AU29" s="644"/>
      <c r="AV29" s="644"/>
      <c r="AW29" s="644"/>
      <c r="AX29" s="644"/>
      <c r="AY29" s="353"/>
      <c r="AZ29" s="353"/>
      <c r="BA29" s="353"/>
      <c r="BB29" s="1108"/>
      <c r="BC29" s="736"/>
      <c r="BD29" s="736"/>
      <c r="BE29" s="736"/>
      <c r="BF29" s="736"/>
      <c r="BG29" s="736"/>
      <c r="BH29" s="736"/>
      <c r="BI29" s="736"/>
      <c r="BJ29" s="313"/>
      <c r="BK29" s="737"/>
      <c r="BL29" s="737"/>
      <c r="BM29" s="737"/>
      <c r="BN29" s="737"/>
      <c r="BO29" s="313"/>
      <c r="BP29" s="738"/>
      <c r="BQ29" s="313"/>
      <c r="BR29" s="313"/>
      <c r="BS29" s="313"/>
      <c r="BT29" s="689"/>
      <c r="BU29" s="313"/>
      <c r="BV29" s="313"/>
      <c r="BW29" s="313"/>
      <c r="BX29" s="313"/>
      <c r="BY29" s="739"/>
      <c r="BZ29" s="739"/>
      <c r="CA29" s="313"/>
      <c r="CB29" s="1109"/>
      <c r="CC29" s="313"/>
      <c r="CD29" s="741"/>
      <c r="CE29" s="313"/>
      <c r="CF29" s="313"/>
      <c r="CG29" s="690"/>
      <c r="CH29" s="313"/>
      <c r="CI29" s="690"/>
      <c r="CJ29" s="690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</row>
    <row r="30" spans="1:101" ht="11.25" customHeight="1">
      <c r="A30" s="1122"/>
      <c r="B30" s="677"/>
      <c r="C30" s="265"/>
      <c r="D30" s="265"/>
      <c r="E30" s="815"/>
      <c r="F30" s="625"/>
      <c r="G30" s="815"/>
      <c r="H30" s="655"/>
      <c r="I30" s="915"/>
      <c r="J30" s="833"/>
      <c r="K30" s="1110"/>
      <c r="L30" s="1111"/>
      <c r="M30" s="1115"/>
      <c r="N30" s="915"/>
      <c r="O30" s="833"/>
      <c r="P30" s="655"/>
      <c r="Q30" s="249" t="s">
        <v>258</v>
      </c>
      <c r="R30" s="389">
        <v>2</v>
      </c>
      <c r="S30" s="211"/>
      <c r="T30" s="212"/>
      <c r="U30" s="213"/>
      <c r="V30" s="214"/>
      <c r="W30" s="251"/>
      <c r="X30" s="167"/>
      <c r="Y30" s="216"/>
      <c r="Z30" s="251"/>
      <c r="AA30" s="251"/>
      <c r="AB30" s="251"/>
      <c r="AC30" s="251"/>
      <c r="AD30" s="251"/>
      <c r="AE30" s="222"/>
      <c r="AF30" s="223"/>
      <c r="AG30" s="251"/>
      <c r="AH30" s="251"/>
      <c r="AI30" s="629"/>
      <c r="AJ30" s="179"/>
      <c r="AK30" s="227"/>
      <c r="AL30" s="251"/>
      <c r="AM30" s="251"/>
      <c r="AN30" s="251"/>
      <c r="AO30" s="251"/>
      <c r="AP30" s="251"/>
      <c r="AQ30" s="251"/>
      <c r="AR30" s="251"/>
      <c r="AS30" s="251"/>
      <c r="AT30" s="251"/>
      <c r="AU30" s="644"/>
      <c r="AV30" s="644"/>
      <c r="AW30" s="644"/>
      <c r="AX30" s="644"/>
      <c r="AY30" s="353"/>
      <c r="AZ30" s="353"/>
      <c r="BA30" s="353"/>
      <c r="BB30" s="1108"/>
      <c r="BC30" s="736"/>
      <c r="BD30" s="736"/>
      <c r="BE30" s="736"/>
      <c r="BF30" s="736"/>
      <c r="BG30" s="736"/>
      <c r="BH30" s="736"/>
      <c r="BI30" s="736"/>
      <c r="BJ30" s="313"/>
      <c r="BK30" s="737"/>
      <c r="BL30" s="737"/>
      <c r="BM30" s="737"/>
      <c r="BN30" s="737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739"/>
      <c r="BZ30" s="739"/>
      <c r="CA30" s="313"/>
      <c r="CB30" s="313"/>
      <c r="CC30" s="313"/>
      <c r="CD30" s="313"/>
      <c r="CE30" s="313"/>
      <c r="CF30" s="313"/>
      <c r="CG30" s="313"/>
      <c r="CH30" s="313"/>
      <c r="CI30" s="690"/>
      <c r="CJ30" s="690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</row>
    <row r="31" spans="1:101" ht="11.25" customHeight="1">
      <c r="A31" s="1122"/>
      <c r="B31" s="677"/>
      <c r="C31" s="265"/>
      <c r="D31" s="265"/>
      <c r="E31" s="815"/>
      <c r="F31" s="625"/>
      <c r="G31" s="815"/>
      <c r="H31" s="655"/>
      <c r="I31" s="915"/>
      <c r="J31" s="833"/>
      <c r="K31" s="1110"/>
      <c r="L31" s="1111"/>
      <c r="M31" s="655"/>
      <c r="N31" s="915"/>
      <c r="O31" s="833"/>
      <c r="P31" s="655"/>
      <c r="Q31" s="249" t="s">
        <v>259</v>
      </c>
      <c r="R31" s="389">
        <v>2</v>
      </c>
      <c r="S31" s="211"/>
      <c r="T31" s="212"/>
      <c r="U31" s="213"/>
      <c r="V31" s="629"/>
      <c r="W31" s="251"/>
      <c r="X31" s="167"/>
      <c r="Y31" s="251"/>
      <c r="Z31" s="251"/>
      <c r="AA31" s="251"/>
      <c r="AB31" s="251"/>
      <c r="AC31" s="251"/>
      <c r="AD31" s="251"/>
      <c r="AE31" s="222"/>
      <c r="AF31" s="629"/>
      <c r="AG31" s="251"/>
      <c r="AH31" s="251"/>
      <c r="AI31" s="629"/>
      <c r="AJ31" s="251"/>
      <c r="AK31" s="629"/>
      <c r="AL31" s="251"/>
      <c r="AM31" s="251"/>
      <c r="AN31" s="251"/>
      <c r="AO31" s="251"/>
      <c r="AP31" s="251"/>
      <c r="AQ31" s="251"/>
      <c r="AR31" s="251"/>
      <c r="AS31" s="251"/>
      <c r="AT31" s="251"/>
      <c r="AU31" s="644"/>
      <c r="AV31" s="644"/>
      <c r="AW31" s="644"/>
      <c r="AX31" s="644"/>
      <c r="AY31" s="353"/>
      <c r="AZ31" s="353"/>
      <c r="BA31" s="353"/>
      <c r="BB31" s="1108"/>
      <c r="BC31" s="736"/>
      <c r="BD31" s="736"/>
      <c r="BE31" s="736"/>
      <c r="BF31" s="736"/>
      <c r="BG31" s="736"/>
      <c r="BH31" s="736"/>
      <c r="BI31" s="736"/>
      <c r="BJ31" s="313"/>
      <c r="BK31" s="737"/>
      <c r="BL31" s="737"/>
      <c r="BM31" s="737"/>
      <c r="BN31" s="737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739"/>
      <c r="BZ31" s="739"/>
      <c r="CA31" s="313"/>
      <c r="CB31" s="313"/>
      <c r="CC31" s="313"/>
      <c r="CD31" s="313"/>
      <c r="CE31" s="313"/>
      <c r="CF31" s="313"/>
      <c r="CG31" s="313"/>
      <c r="CH31" s="313"/>
      <c r="CI31" s="690"/>
      <c r="CJ31" s="690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</row>
    <row r="32" spans="1:101" ht="11.25" customHeight="1">
      <c r="A32" s="1122"/>
      <c r="B32" s="677"/>
      <c r="C32" s="265"/>
      <c r="D32" s="1112"/>
      <c r="E32" s="815"/>
      <c r="F32" s="625"/>
      <c r="G32" s="815"/>
      <c r="H32" s="655"/>
      <c r="I32" s="915"/>
      <c r="J32" s="833"/>
      <c r="K32" s="1110"/>
      <c r="L32" s="1111"/>
      <c r="M32" s="527"/>
      <c r="N32" s="915"/>
      <c r="O32" s="833"/>
      <c r="P32" s="655"/>
      <c r="Q32" s="249" t="s">
        <v>260</v>
      </c>
      <c r="R32" s="389">
        <v>2</v>
      </c>
      <c r="S32" s="211"/>
      <c r="T32" s="212"/>
      <c r="U32" s="213"/>
      <c r="V32" s="214"/>
      <c r="W32" s="251"/>
      <c r="X32" s="167"/>
      <c r="Y32" s="216"/>
      <c r="Z32" s="251"/>
      <c r="AA32" s="251"/>
      <c r="AB32" s="251"/>
      <c r="AC32" s="251"/>
      <c r="AD32" s="251"/>
      <c r="AE32" s="222"/>
      <c r="AF32" s="223"/>
      <c r="AG32" s="251"/>
      <c r="AH32" s="251"/>
      <c r="AI32" s="629"/>
      <c r="AJ32" s="179"/>
      <c r="AK32" s="227"/>
      <c r="AL32" s="251"/>
      <c r="AM32" s="251"/>
      <c r="AN32" s="251"/>
      <c r="AO32" s="251"/>
      <c r="AP32" s="251"/>
      <c r="AQ32" s="251"/>
      <c r="AR32" s="251"/>
      <c r="AS32" s="251"/>
      <c r="AT32" s="251"/>
      <c r="AU32" s="644"/>
      <c r="AV32" s="644"/>
      <c r="AW32" s="644"/>
      <c r="AX32" s="644"/>
      <c r="AY32" s="353"/>
      <c r="AZ32" s="353"/>
      <c r="BA32" s="353"/>
      <c r="BB32" s="1108"/>
      <c r="BC32" s="736"/>
      <c r="BD32" s="736"/>
      <c r="BE32" s="736"/>
      <c r="BF32" s="736"/>
      <c r="BG32" s="736"/>
      <c r="BH32" s="736"/>
      <c r="BI32" s="736"/>
      <c r="BJ32" s="313"/>
      <c r="BK32" s="737"/>
      <c r="BL32" s="737"/>
      <c r="BM32" s="737"/>
      <c r="BN32" s="737"/>
      <c r="BO32" s="313"/>
      <c r="BP32" s="313"/>
      <c r="BQ32" s="313"/>
      <c r="BR32" s="313"/>
      <c r="BS32" s="313"/>
      <c r="BT32" s="313"/>
      <c r="BU32" s="313"/>
      <c r="BV32" s="313"/>
      <c r="BW32" s="313"/>
      <c r="BX32" s="313"/>
      <c r="BY32" s="739"/>
      <c r="BZ32" s="739"/>
      <c r="CA32" s="313"/>
      <c r="CB32" s="313"/>
      <c r="CC32" s="313"/>
      <c r="CD32" s="313"/>
      <c r="CE32" s="313"/>
      <c r="CF32" s="313"/>
      <c r="CG32" s="313"/>
      <c r="CH32" s="313"/>
      <c r="CI32" s="690"/>
      <c r="CJ32" s="690"/>
      <c r="CK32" s="313"/>
      <c r="CL32" s="313"/>
      <c r="CM32" s="313"/>
      <c r="CN32" s="313"/>
      <c r="CO32" s="313"/>
      <c r="CP32" s="313"/>
      <c r="CQ32" s="313"/>
      <c r="CR32" s="313"/>
      <c r="CS32" s="313"/>
      <c r="CT32" s="313"/>
      <c r="CU32" s="313"/>
      <c r="CV32" s="313"/>
      <c r="CW32" s="313"/>
    </row>
    <row r="33" spans="1:254" s="122" customFormat="1" ht="5.25" customHeight="1">
      <c r="A33" s="1114"/>
      <c r="B33" s="1114"/>
      <c r="C33" s="1114"/>
      <c r="D33" s="1114"/>
      <c r="E33" s="1114"/>
      <c r="F33" s="1114"/>
      <c r="G33" s="1114"/>
      <c r="H33" s="1114"/>
      <c r="I33" s="1114"/>
      <c r="J33" s="1114"/>
      <c r="K33" s="1114"/>
      <c r="L33" s="1114"/>
      <c r="M33" s="1114"/>
      <c r="N33" s="1114"/>
      <c r="O33" s="1114"/>
      <c r="P33" s="1114"/>
      <c r="Q33" s="1114"/>
      <c r="R33" s="1114"/>
      <c r="S33" s="1114"/>
      <c r="T33" s="1114"/>
      <c r="U33" s="1114"/>
      <c r="V33" s="1114"/>
      <c r="W33" s="1114"/>
      <c r="X33" s="1114"/>
      <c r="Y33" s="1114"/>
      <c r="Z33" s="1114"/>
      <c r="AA33" s="1114"/>
      <c r="AB33" s="1114"/>
      <c r="AC33" s="1114"/>
      <c r="AD33" s="1114"/>
      <c r="AE33" s="1114"/>
      <c r="AF33" s="1114"/>
      <c r="AG33" s="1114"/>
      <c r="AH33" s="1114"/>
      <c r="AI33" s="1114"/>
      <c r="AJ33" s="1114"/>
      <c r="AK33" s="1114"/>
      <c r="AL33" s="1114"/>
      <c r="AM33" s="1114"/>
      <c r="AN33" s="1114"/>
      <c r="AO33" s="1114"/>
      <c r="AP33" s="1114"/>
      <c r="AQ33" s="1114"/>
      <c r="AR33" s="1114"/>
      <c r="AS33" s="1114"/>
      <c r="AT33" s="1114"/>
      <c r="AU33" s="1114"/>
      <c r="AV33" s="1114"/>
      <c r="AW33" s="1114"/>
      <c r="AX33" s="1114"/>
      <c r="AY33" s="1114"/>
      <c r="AZ33" s="1114"/>
      <c r="BA33" s="1114"/>
      <c r="BB33" s="1114"/>
      <c r="BC33" s="1114"/>
      <c r="BD33" s="1114"/>
      <c r="BE33" s="1114"/>
      <c r="BF33" s="1114"/>
      <c r="BG33" s="1114"/>
      <c r="BH33" s="1114"/>
      <c r="BI33" s="1114"/>
      <c r="BJ33" s="1114"/>
      <c r="BK33" s="1114"/>
      <c r="BL33" s="1114"/>
      <c r="BM33" s="1114"/>
      <c r="BN33" s="1114"/>
      <c r="BO33" s="1114"/>
      <c r="BP33" s="1114"/>
      <c r="BQ33" s="1114"/>
      <c r="BR33" s="1114"/>
      <c r="BS33" s="1114"/>
      <c r="BT33" s="1114"/>
      <c r="BU33" s="1114"/>
      <c r="BV33" s="1114"/>
      <c r="BW33" s="1114"/>
      <c r="BX33" s="1114"/>
      <c r="BY33" s="1114"/>
      <c r="BZ33" s="1114"/>
      <c r="CA33" s="1114"/>
      <c r="CB33" s="1114"/>
      <c r="CC33" s="1114"/>
      <c r="CD33" s="1114"/>
      <c r="CE33" s="1114"/>
      <c r="CF33" s="1114"/>
      <c r="CG33" s="1114"/>
      <c r="CH33" s="1114"/>
      <c r="CI33" s="1114"/>
      <c r="CJ33" s="1114"/>
      <c r="CK33" s="1114"/>
      <c r="CL33" s="1114"/>
      <c r="CM33" s="1114"/>
      <c r="CN33" s="1114"/>
      <c r="CO33" s="1114"/>
      <c r="CP33" s="1114"/>
      <c r="CQ33" s="1114"/>
      <c r="CR33" s="1114"/>
      <c r="CS33" s="1114"/>
      <c r="CT33" s="1114"/>
      <c r="CU33" s="1114"/>
      <c r="CV33" s="1114"/>
      <c r="CW33" s="1114"/>
      <c r="IB33" s="342"/>
      <c r="IC33" s="342"/>
      <c r="ID33" s="342"/>
      <c r="IE33" s="342"/>
      <c r="IF33" s="342"/>
      <c r="IG33" s="342"/>
      <c r="IH33" s="342"/>
      <c r="II33" s="342"/>
      <c r="IJ33" s="342"/>
      <c r="IK33" s="342"/>
      <c r="IL33" s="342"/>
      <c r="IM33" s="342"/>
      <c r="IN33" s="342"/>
      <c r="IO33" s="342"/>
      <c r="IP33" s="342"/>
      <c r="IQ33" s="342"/>
      <c r="IR33" s="342"/>
      <c r="IS33" s="342"/>
      <c r="IT33" s="342"/>
    </row>
    <row r="34" spans="1:101" ht="11.25" customHeight="1">
      <c r="A34" s="743" t="s">
        <v>324</v>
      </c>
      <c r="B34" s="859" t="s">
        <v>680</v>
      </c>
      <c r="C34" s="307" t="s">
        <v>401</v>
      </c>
      <c r="D34" s="240">
        <v>1000</v>
      </c>
      <c r="E34" s="604">
        <v>112.5</v>
      </c>
      <c r="F34" s="605">
        <v>4</v>
      </c>
      <c r="G34" s="665">
        <v>2.5</v>
      </c>
      <c r="H34" s="519" t="s">
        <v>373</v>
      </c>
      <c r="I34" s="600">
        <v>3300</v>
      </c>
      <c r="J34" s="600">
        <v>150000</v>
      </c>
      <c r="K34" s="1123">
        <v>80000</v>
      </c>
      <c r="L34" s="682" t="s">
        <v>374</v>
      </c>
      <c r="M34" s="332">
        <v>5</v>
      </c>
      <c r="N34" s="600">
        <v>17100</v>
      </c>
      <c r="O34" s="833">
        <v>170.92</v>
      </c>
      <c r="P34" s="945">
        <v>0</v>
      </c>
      <c r="Q34" s="332"/>
      <c r="R34" s="348"/>
      <c r="S34" s="251"/>
      <c r="T34" s="251"/>
      <c r="U34" s="629"/>
      <c r="V34" s="629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51"/>
      <c r="AI34" s="629"/>
      <c r="AJ34" s="251"/>
      <c r="AK34" s="251"/>
      <c r="AL34" s="251"/>
      <c r="AM34" s="251"/>
      <c r="AN34" s="251"/>
      <c r="AO34" s="251"/>
      <c r="AP34" s="629"/>
      <c r="AQ34" s="629"/>
      <c r="AR34" s="251"/>
      <c r="AS34" s="251"/>
      <c r="AT34" s="251"/>
      <c r="AU34" s="515"/>
      <c r="AV34" s="515"/>
      <c r="AW34" s="515"/>
      <c r="AX34" s="515"/>
      <c r="AY34" s="515"/>
      <c r="AZ34" s="515"/>
      <c r="BA34" s="515"/>
      <c r="BB34" s="774"/>
      <c r="BC34" s="778"/>
      <c r="BD34" s="778"/>
      <c r="BE34" s="778"/>
      <c r="BF34" s="778"/>
      <c r="BG34" s="778"/>
      <c r="BH34" s="778"/>
      <c r="BI34" s="778"/>
      <c r="BJ34" s="778"/>
      <c r="BK34" s="778"/>
      <c r="BL34" s="778"/>
      <c r="BM34" s="778"/>
      <c r="BN34" s="778"/>
      <c r="BO34" s="778"/>
      <c r="BP34" s="778"/>
      <c r="BQ34" s="778"/>
      <c r="BR34" s="778"/>
      <c r="BS34" s="778"/>
      <c r="BT34" s="778"/>
      <c r="BU34" s="778"/>
      <c r="BV34" s="1124"/>
      <c r="BW34" s="778"/>
      <c r="BX34" s="778"/>
      <c r="BY34" s="778"/>
      <c r="BZ34" s="778"/>
      <c r="CA34" s="778"/>
      <c r="CB34" s="778"/>
      <c r="CC34" s="778"/>
      <c r="CD34" s="778"/>
      <c r="CE34" s="778"/>
      <c r="CF34" s="778"/>
      <c r="CG34" s="778"/>
      <c r="CH34" s="778"/>
      <c r="CI34" s="778"/>
      <c r="CJ34" s="778"/>
      <c r="CK34" s="778"/>
      <c r="CL34" s="778"/>
      <c r="CM34" s="779"/>
      <c r="CN34" s="778"/>
      <c r="CO34" s="778"/>
      <c r="CP34" s="778"/>
      <c r="CQ34" s="778"/>
      <c r="CR34" s="778"/>
      <c r="CS34" s="778"/>
      <c r="CT34" s="778"/>
      <c r="CU34" s="778"/>
      <c r="CV34" s="778"/>
      <c r="CW34" s="778"/>
    </row>
    <row r="35" spans="1:101" ht="11.25" customHeight="1">
      <c r="A35" s="743"/>
      <c r="B35" s="859"/>
      <c r="C35" s="323"/>
      <c r="D35" s="323"/>
      <c r="E35" s="604"/>
      <c r="F35" s="605"/>
      <c r="G35" s="604"/>
      <c r="H35" s="666"/>
      <c r="I35" s="600"/>
      <c r="J35" s="600"/>
      <c r="K35" s="1118"/>
      <c r="L35" s="1125"/>
      <c r="M35" s="990"/>
      <c r="N35" s="600"/>
      <c r="O35" s="600"/>
      <c r="P35" s="945"/>
      <c r="Q35" s="1126"/>
      <c r="R35" s="348"/>
      <c r="S35" s="251"/>
      <c r="T35" s="251"/>
      <c r="U35" s="251"/>
      <c r="V35" s="251"/>
      <c r="W35" s="251"/>
      <c r="X35" s="251"/>
      <c r="Y35" s="251"/>
      <c r="Z35" s="251"/>
      <c r="AA35" s="251"/>
      <c r="AB35" s="251"/>
      <c r="AC35" s="251"/>
      <c r="AD35" s="251"/>
      <c r="AE35" s="251"/>
      <c r="AF35" s="251"/>
      <c r="AG35" s="251"/>
      <c r="AH35" s="251"/>
      <c r="AI35" s="629"/>
      <c r="AJ35" s="251"/>
      <c r="AK35" s="251"/>
      <c r="AL35" s="251"/>
      <c r="AM35" s="251"/>
      <c r="AN35" s="251"/>
      <c r="AO35" s="251"/>
      <c r="AP35" s="629"/>
      <c r="AQ35" s="629"/>
      <c r="AR35" s="251"/>
      <c r="AS35" s="251"/>
      <c r="AT35" s="251"/>
      <c r="AU35" s="515"/>
      <c r="AV35" s="515"/>
      <c r="AW35" s="515"/>
      <c r="AX35" s="515"/>
      <c r="AY35" s="515"/>
      <c r="AZ35" s="515"/>
      <c r="BA35" s="515"/>
      <c r="BB35" s="774"/>
      <c r="BC35" s="778"/>
      <c r="BD35" s="778"/>
      <c r="BE35" s="778"/>
      <c r="BF35" s="778"/>
      <c r="BG35" s="778"/>
      <c r="BH35" s="778"/>
      <c r="BI35" s="778"/>
      <c r="BJ35" s="778"/>
      <c r="BK35" s="778"/>
      <c r="BL35" s="778"/>
      <c r="BM35" s="778"/>
      <c r="BN35" s="778"/>
      <c r="BO35" s="778"/>
      <c r="BP35" s="778"/>
      <c r="BQ35" s="778"/>
      <c r="BR35" s="778"/>
      <c r="BS35" s="778"/>
      <c r="BT35" s="778"/>
      <c r="BU35" s="778"/>
      <c r="BV35" s="778"/>
      <c r="BW35" s="778"/>
      <c r="BX35" s="778"/>
      <c r="BY35" s="778"/>
      <c r="BZ35" s="778"/>
      <c r="CA35" s="778"/>
      <c r="CB35" s="778"/>
      <c r="CC35" s="778"/>
      <c r="CD35" s="778"/>
      <c r="CE35" s="778"/>
      <c r="CF35" s="778"/>
      <c r="CG35" s="778"/>
      <c r="CH35" s="778"/>
      <c r="CI35" s="778"/>
      <c r="CJ35" s="778"/>
      <c r="CK35" s="778"/>
      <c r="CL35" s="778"/>
      <c r="CM35" s="778"/>
      <c r="CN35" s="778"/>
      <c r="CO35" s="778"/>
      <c r="CP35" s="778"/>
      <c r="CQ35" s="778"/>
      <c r="CR35" s="778"/>
      <c r="CS35" s="778"/>
      <c r="CT35" s="778"/>
      <c r="CU35" s="778"/>
      <c r="CV35" s="778"/>
      <c r="CW35" s="778"/>
    </row>
    <row r="36" spans="1:254" s="122" customFormat="1" ht="5.25" customHeight="1">
      <c r="A36" s="1114"/>
      <c r="B36" s="1114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1114"/>
      <c r="AG36" s="1114"/>
      <c r="AH36" s="1114"/>
      <c r="AI36" s="1114"/>
      <c r="AJ36" s="1114"/>
      <c r="AK36" s="1114"/>
      <c r="AL36" s="1114"/>
      <c r="AM36" s="1114"/>
      <c r="AN36" s="1114"/>
      <c r="AO36" s="1114"/>
      <c r="AP36" s="1114"/>
      <c r="AQ36" s="1114"/>
      <c r="AR36" s="1114"/>
      <c r="AS36" s="1114"/>
      <c r="AT36" s="1114"/>
      <c r="AU36" s="1114"/>
      <c r="AV36" s="1114"/>
      <c r="AW36" s="1114"/>
      <c r="AX36" s="1114"/>
      <c r="AY36" s="1114"/>
      <c r="AZ36" s="1114"/>
      <c r="BA36" s="1114"/>
      <c r="BB36" s="1114"/>
      <c r="BC36" s="1114"/>
      <c r="BD36" s="1114"/>
      <c r="BE36" s="1114"/>
      <c r="BF36" s="1114"/>
      <c r="BG36" s="1114"/>
      <c r="BH36" s="1114"/>
      <c r="BI36" s="1114"/>
      <c r="BJ36" s="1114"/>
      <c r="BK36" s="1114"/>
      <c r="BL36" s="1114"/>
      <c r="BM36" s="1114"/>
      <c r="BN36" s="1114"/>
      <c r="BO36" s="1114"/>
      <c r="BP36" s="1114"/>
      <c r="BQ36" s="1114"/>
      <c r="BR36" s="1114"/>
      <c r="BS36" s="1114"/>
      <c r="BT36" s="1114"/>
      <c r="BU36" s="1114"/>
      <c r="BV36" s="1114"/>
      <c r="BW36" s="1114"/>
      <c r="BX36" s="1114"/>
      <c r="BY36" s="1114"/>
      <c r="BZ36" s="1114"/>
      <c r="CA36" s="1114"/>
      <c r="CB36" s="1114"/>
      <c r="CC36" s="1114"/>
      <c r="CD36" s="1114"/>
      <c r="CE36" s="1114"/>
      <c r="CF36" s="1114"/>
      <c r="CG36" s="1114"/>
      <c r="CH36" s="1114"/>
      <c r="CI36" s="1114"/>
      <c r="CJ36" s="1114"/>
      <c r="CK36" s="1114"/>
      <c r="CL36" s="1114"/>
      <c r="CM36" s="1114"/>
      <c r="CN36" s="1114"/>
      <c r="CO36" s="1114"/>
      <c r="CP36" s="1114"/>
      <c r="CQ36" s="1114"/>
      <c r="CR36" s="1114"/>
      <c r="CS36" s="1114"/>
      <c r="CT36" s="1114"/>
      <c r="CU36" s="1114"/>
      <c r="CV36" s="1114"/>
      <c r="CW36" s="1114"/>
      <c r="IB36" s="342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  <c r="IS36" s="342"/>
      <c r="IT36" s="342"/>
    </row>
    <row r="37" spans="1:101" ht="11.25" customHeight="1">
      <c r="A37" s="746" t="s">
        <v>385</v>
      </c>
      <c r="B37" s="523" t="s">
        <v>681</v>
      </c>
      <c r="C37" s="307" t="s">
        <v>401</v>
      </c>
      <c r="D37" s="240">
        <v>1000</v>
      </c>
      <c r="E37" s="604">
        <v>112.6</v>
      </c>
      <c r="F37" s="636">
        <v>16</v>
      </c>
      <c r="G37" s="381">
        <v>0.30000000000000004</v>
      </c>
      <c r="H37" s="626" t="s">
        <v>383</v>
      </c>
      <c r="I37" s="600">
        <v>3200</v>
      </c>
      <c r="J37" s="600">
        <v>160000</v>
      </c>
      <c r="K37" s="1118">
        <v>52500</v>
      </c>
      <c r="L37" s="682" t="s">
        <v>374</v>
      </c>
      <c r="M37" s="332" t="s">
        <v>682</v>
      </c>
      <c r="N37" s="600">
        <v>0</v>
      </c>
      <c r="O37" s="600">
        <v>0</v>
      </c>
      <c r="P37" s="945">
        <v>0</v>
      </c>
      <c r="Q37" s="332"/>
      <c r="R37" s="332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1"/>
      <c r="AR37" s="251"/>
      <c r="AS37" s="251"/>
      <c r="AT37" s="251"/>
      <c r="AU37" s="515"/>
      <c r="AV37" s="515"/>
      <c r="AW37" s="515"/>
      <c r="AX37" s="515"/>
      <c r="AY37" s="515"/>
      <c r="AZ37" s="515"/>
      <c r="BA37" s="515"/>
      <c r="BB37" s="1127"/>
      <c r="BC37" s="313"/>
      <c r="BD37" s="251"/>
      <c r="BE37" s="251"/>
      <c r="BF37" s="251"/>
      <c r="BG37" s="251"/>
      <c r="BH37" s="251"/>
      <c r="BI37" s="251"/>
      <c r="BJ37" s="251"/>
      <c r="BK37" s="251"/>
      <c r="BL37" s="251"/>
      <c r="BM37" s="251"/>
      <c r="BN37" s="251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51"/>
      <c r="BZ37" s="251"/>
      <c r="CA37" s="251"/>
      <c r="CB37" s="251"/>
      <c r="CC37" s="251"/>
      <c r="CD37" s="251"/>
      <c r="CE37" s="251"/>
      <c r="CF37" s="251"/>
      <c r="CG37" s="778"/>
      <c r="CH37" s="778"/>
      <c r="CI37" s="778"/>
      <c r="CJ37" s="778"/>
      <c r="CK37" s="778"/>
      <c r="CL37" s="778"/>
      <c r="CM37" s="778"/>
      <c r="CN37" s="778"/>
      <c r="CO37" s="778"/>
      <c r="CP37" s="778"/>
      <c r="CQ37" s="778"/>
      <c r="CR37" s="778"/>
      <c r="CS37" s="778"/>
      <c r="CT37" s="778"/>
      <c r="CU37" s="778"/>
      <c r="CV37" s="778"/>
      <c r="CW37" s="778"/>
    </row>
    <row r="38" spans="1:254" s="122" customFormat="1" ht="5.25" customHeight="1">
      <c r="A38" s="1114"/>
      <c r="B38" s="1114"/>
      <c r="C38" s="1114"/>
      <c r="D38" s="1114"/>
      <c r="E38" s="1114"/>
      <c r="F38" s="1114"/>
      <c r="G38" s="1114"/>
      <c r="H38" s="1114"/>
      <c r="I38" s="1114"/>
      <c r="J38" s="1114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4"/>
      <c r="AE38" s="1114"/>
      <c r="AF38" s="1114"/>
      <c r="AG38" s="1114"/>
      <c r="AH38" s="1114"/>
      <c r="AI38" s="1114"/>
      <c r="AJ38" s="1114"/>
      <c r="AK38" s="1114"/>
      <c r="AL38" s="1114"/>
      <c r="AM38" s="1114"/>
      <c r="AN38" s="1114"/>
      <c r="AO38" s="1114"/>
      <c r="AP38" s="1114"/>
      <c r="AQ38" s="1114"/>
      <c r="AR38" s="1114"/>
      <c r="AS38" s="1114"/>
      <c r="AT38" s="1114"/>
      <c r="AU38" s="1114"/>
      <c r="AV38" s="1114"/>
      <c r="AW38" s="1114"/>
      <c r="AX38" s="1114"/>
      <c r="AY38" s="1114"/>
      <c r="AZ38" s="1114"/>
      <c r="BA38" s="1114"/>
      <c r="BB38" s="1114"/>
      <c r="BC38" s="1114"/>
      <c r="BD38" s="1114"/>
      <c r="BE38" s="1114"/>
      <c r="BF38" s="1114"/>
      <c r="BG38" s="1114"/>
      <c r="BH38" s="1114"/>
      <c r="BI38" s="1114"/>
      <c r="BJ38" s="1114"/>
      <c r="BK38" s="1114"/>
      <c r="BL38" s="1114"/>
      <c r="BM38" s="1114"/>
      <c r="BN38" s="1114"/>
      <c r="BO38" s="1114"/>
      <c r="BP38" s="1114"/>
      <c r="BQ38" s="1114"/>
      <c r="BR38" s="1114"/>
      <c r="BS38" s="1114"/>
      <c r="BT38" s="1114"/>
      <c r="BU38" s="1114"/>
      <c r="BV38" s="1114"/>
      <c r="BW38" s="1114"/>
      <c r="BX38" s="1114"/>
      <c r="BY38" s="1114"/>
      <c r="BZ38" s="1114"/>
      <c r="CA38" s="1114"/>
      <c r="CB38" s="1114"/>
      <c r="CC38" s="1114"/>
      <c r="CD38" s="1114"/>
      <c r="CE38" s="1114"/>
      <c r="CF38" s="1114"/>
      <c r="CG38" s="1114"/>
      <c r="CH38" s="1114"/>
      <c r="CI38" s="1114"/>
      <c r="CJ38" s="1114"/>
      <c r="CK38" s="1114"/>
      <c r="CL38" s="1114"/>
      <c r="CM38" s="1114"/>
      <c r="CN38" s="1114"/>
      <c r="CO38" s="1114"/>
      <c r="CP38" s="1114"/>
      <c r="CQ38" s="1114"/>
      <c r="CR38" s="1114"/>
      <c r="CS38" s="1114"/>
      <c r="CT38" s="1114"/>
      <c r="CU38" s="1114"/>
      <c r="CV38" s="1114"/>
      <c r="CW38" s="1114"/>
      <c r="IB38" s="342"/>
      <c r="IC38" s="342"/>
      <c r="ID38" s="342"/>
      <c r="IE38" s="342"/>
      <c r="IF38" s="342"/>
      <c r="IG38" s="342"/>
      <c r="IH38" s="342"/>
      <c r="II38" s="342"/>
      <c r="IJ38" s="342"/>
      <c r="IK38" s="342"/>
      <c r="IL38" s="342"/>
      <c r="IM38" s="342"/>
      <c r="IN38" s="342"/>
      <c r="IO38" s="342"/>
      <c r="IP38" s="342"/>
      <c r="IQ38" s="342"/>
      <c r="IR38" s="342"/>
      <c r="IS38" s="342"/>
      <c r="IT38" s="342"/>
    </row>
    <row r="39" spans="54:104" ht="11.25" customHeight="1">
      <c r="BB39" s="133"/>
      <c r="BC39" s="417"/>
      <c r="BD39" s="417"/>
      <c r="BE39" s="417"/>
      <c r="BF39" s="417"/>
      <c r="BG39" s="417"/>
      <c r="BH39" s="417"/>
      <c r="BI39" s="417"/>
      <c r="BJ39"/>
      <c r="BK39" s="418"/>
      <c r="BL39" s="418"/>
      <c r="BM39" s="418"/>
      <c r="BN39" s="418"/>
      <c r="BO39"/>
      <c r="BP39" s="419"/>
      <c r="BQ39"/>
      <c r="BR39" s="420"/>
      <c r="BS39" s="420"/>
      <c r="BT39" s="420"/>
      <c r="BU39"/>
      <c r="BV39" s="421"/>
      <c r="BW39" s="421"/>
      <c r="BX39"/>
      <c r="BY39" s="422"/>
      <c r="BZ39" s="422"/>
      <c r="CA39"/>
      <c r="CB39" s="423"/>
      <c r="CC39"/>
      <c r="CD39" s="424"/>
      <c r="CE39"/>
      <c r="CF39" s="425"/>
      <c r="CG39" s="425"/>
      <c r="CH39" s="425"/>
      <c r="CI39" s="425"/>
      <c r="CJ39" s="425"/>
      <c r="CK39" s="425"/>
      <c r="CL39" s="425"/>
      <c r="CM39" s="425"/>
      <c r="CN39" s="425"/>
      <c r="CO39"/>
      <c r="CP39" s="207"/>
      <c r="CQ39" s="207"/>
      <c r="CR39"/>
      <c r="CS39" s="426"/>
      <c r="CT39" s="426"/>
      <c r="CU39" s="426"/>
      <c r="CV39"/>
      <c r="CW39"/>
      <c r="CX39"/>
      <c r="CY39"/>
      <c r="CZ39"/>
    </row>
    <row r="40" spans="2:240" ht="11.25" customHeight="1">
      <c r="B40" s="123"/>
      <c r="C40" s="124" t="s">
        <v>295</v>
      </c>
      <c r="E40" s="124"/>
      <c r="F40" s="124"/>
      <c r="G40" s="124"/>
      <c r="K40" s="129"/>
      <c r="P40" s="130"/>
      <c r="Q40" s="416"/>
      <c r="R40" s="416"/>
      <c r="S40" s="416"/>
      <c r="T40" s="416"/>
      <c r="U40" s="416"/>
      <c r="V40" s="416"/>
      <c r="W40" s="416"/>
      <c r="X40" s="416"/>
      <c r="Y40" s="416"/>
      <c r="Z40" s="416"/>
      <c r="AA40" s="416"/>
      <c r="AB40" s="416"/>
      <c r="BB40"/>
      <c r="BC40" s="417" t="s">
        <v>296</v>
      </c>
      <c r="BD40" s="417"/>
      <c r="BE40" s="417"/>
      <c r="BF40" s="417"/>
      <c r="BG40" s="417"/>
      <c r="BH40" s="417"/>
      <c r="BI40" s="417"/>
      <c r="BJ40"/>
      <c r="BK40" s="418" t="s">
        <v>297</v>
      </c>
      <c r="BL40" s="418"/>
      <c r="BM40" s="418"/>
      <c r="BN40" s="418"/>
      <c r="BO40"/>
      <c r="BP40" s="419"/>
      <c r="BQ40" s="427"/>
      <c r="BR40" s="420"/>
      <c r="BS40" s="420"/>
      <c r="BT40" s="420"/>
      <c r="BV40" s="421"/>
      <c r="BW40" s="421"/>
      <c r="BX40" s="133"/>
      <c r="BY40" s="422"/>
      <c r="BZ40" s="422"/>
      <c r="CA40" s="133"/>
      <c r="CB40" s="423"/>
      <c r="CD40" s="424"/>
      <c r="CF40" s="425"/>
      <c r="CG40" s="425"/>
      <c r="CH40" s="425"/>
      <c r="CI40" s="425"/>
      <c r="CJ40" s="425"/>
      <c r="CK40" s="428"/>
      <c r="CL40" s="428"/>
      <c r="CM40" s="428"/>
      <c r="CN40" s="428"/>
      <c r="CP40" s="429" t="s">
        <v>298</v>
      </c>
      <c r="CQ40" s="429"/>
      <c r="CR40" s="429"/>
      <c r="CS40" s="429"/>
      <c r="CT40" s="429"/>
      <c r="CU40" s="426"/>
      <c r="CW40"/>
      <c r="HZ40" s="132"/>
      <c r="IA40" s="132"/>
      <c r="IB40" s="132"/>
      <c r="IC40" s="132"/>
      <c r="ID40" s="132"/>
      <c r="IE40" s="132"/>
      <c r="IF40" s="132"/>
    </row>
    <row r="41" spans="2:240" ht="11.25" customHeight="1">
      <c r="B41" s="123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V41" s="416"/>
      <c r="W41" s="416"/>
      <c r="X41" s="416"/>
      <c r="Y41" s="416"/>
      <c r="Z41" s="416"/>
      <c r="AA41" s="416"/>
      <c r="AB41" s="416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 s="419"/>
      <c r="BQ41"/>
      <c r="BR41" s="420"/>
      <c r="BS41" s="420"/>
      <c r="BT41" s="420"/>
      <c r="BV41" s="421"/>
      <c r="BW41" s="421"/>
      <c r="BX41" s="133"/>
      <c r="BY41" s="422"/>
      <c r="BZ41" s="422"/>
      <c r="CA41" s="133"/>
      <c r="CB41" s="423"/>
      <c r="CD41" s="424"/>
      <c r="CF41" s="428"/>
      <c r="CG41" s="428"/>
      <c r="CH41" s="428"/>
      <c r="CI41" s="428"/>
      <c r="CJ41" s="428"/>
      <c r="CK41" s="428"/>
      <c r="CL41" s="428"/>
      <c r="CM41" s="428"/>
      <c r="CN41" s="428"/>
      <c r="CQ41"/>
      <c r="CR41"/>
      <c r="CS41" s="430" t="s">
        <v>299</v>
      </c>
      <c r="CT41" s="430"/>
      <c r="CU41" s="430"/>
      <c r="CV41" s="430"/>
      <c r="CW41" s="430"/>
      <c r="CX41"/>
      <c r="CY41" s="431"/>
      <c r="HZ41" s="132"/>
      <c r="IA41" s="132"/>
      <c r="IB41" s="132"/>
      <c r="IC41" s="132"/>
      <c r="ID41" s="132"/>
      <c r="IE41" s="132"/>
      <c r="IF41" s="132"/>
    </row>
    <row r="42" spans="2:240" ht="11.25" customHeight="1">
      <c r="B42" s="123"/>
      <c r="D42" s="125"/>
      <c r="K42" s="129"/>
      <c r="P42" s="130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 s="432" t="s">
        <v>300</v>
      </c>
      <c r="BP42" s="432"/>
      <c r="BQ42" s="432"/>
      <c r="BR42" s="432"/>
      <c r="BS42" s="432"/>
      <c r="BT42" s="432"/>
      <c r="BU42" s="432"/>
      <c r="BV42" s="432"/>
      <c r="BW42" s="432"/>
      <c r="BX42" s="432"/>
      <c r="BY42" s="422"/>
      <c r="BZ42" s="422"/>
      <c r="CA42" s="133"/>
      <c r="CB42" s="423"/>
      <c r="CD42" s="424"/>
      <c r="CE42"/>
      <c r="CF42" s="433" t="s">
        <v>301</v>
      </c>
      <c r="CG42" s="433"/>
      <c r="CH42" s="433"/>
      <c r="CI42" s="433"/>
      <c r="CJ42" s="433"/>
      <c r="CK42" s="433"/>
      <c r="CL42" s="433"/>
      <c r="CM42" s="433"/>
      <c r="CN42" s="433"/>
      <c r="CQ42"/>
      <c r="CR42"/>
      <c r="CS42" s="434" t="s">
        <v>302</v>
      </c>
      <c r="CT42" s="434"/>
      <c r="CU42" s="434"/>
      <c r="CV42" s="434"/>
      <c r="CW42" s="434"/>
      <c r="HZ42" s="132"/>
      <c r="IA42" s="132"/>
      <c r="IB42" s="132"/>
      <c r="IC42" s="132"/>
      <c r="ID42" s="132"/>
      <c r="IE42" s="132"/>
      <c r="IF42" s="132"/>
    </row>
    <row r="43" spans="2:240" ht="11.25" customHeight="1">
      <c r="B43" s="123"/>
      <c r="C43" s="435"/>
      <c r="D43" s="125"/>
      <c r="K43" s="129"/>
      <c r="P43" s="130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 s="420"/>
      <c r="BS43" s="420"/>
      <c r="BT43" s="420"/>
      <c r="BV43" s="421"/>
      <c r="BW43" s="421"/>
      <c r="BX43" s="133"/>
      <c r="BY43" s="422"/>
      <c r="BZ43" s="422"/>
      <c r="CA43" s="133"/>
      <c r="CB43" s="423"/>
      <c r="CD43" s="424"/>
      <c r="CW43"/>
      <c r="CX43"/>
      <c r="CY43"/>
      <c r="HZ43" s="132"/>
      <c r="IA43" s="132"/>
      <c r="IB43" s="132"/>
      <c r="IC43" s="132"/>
      <c r="ID43" s="132"/>
      <c r="IE43" s="132"/>
      <c r="IF43" s="132"/>
    </row>
    <row r="44" spans="2:240" ht="11.25" customHeight="1">
      <c r="B44" s="123"/>
      <c r="C44" s="436" t="s">
        <v>303</v>
      </c>
      <c r="D44" s="436"/>
      <c r="E44" s="436"/>
      <c r="F44" s="436"/>
      <c r="G44" s="436"/>
      <c r="H44" s="436"/>
      <c r="I44" s="436"/>
      <c r="J44" s="436"/>
      <c r="K44" s="436"/>
      <c r="L44" s="436"/>
      <c r="M44" s="436"/>
      <c r="P44" s="130"/>
      <c r="BB44"/>
      <c r="BC44"/>
      <c r="BD44"/>
      <c r="BE44"/>
      <c r="BF44"/>
      <c r="BG44"/>
      <c r="BH44"/>
      <c r="BI44"/>
      <c r="BR44" s="437" t="s">
        <v>304</v>
      </c>
      <c r="BS44" s="437"/>
      <c r="BT44" s="437"/>
      <c r="BU44" s="437"/>
      <c r="BV44" s="437"/>
      <c r="BW44" s="437"/>
      <c r="BX44" s="438"/>
      <c r="BY44" s="422"/>
      <c r="BZ44" s="422"/>
      <c r="CA44" s="438"/>
      <c r="CB44" s="423"/>
      <c r="CD44" s="424"/>
      <c r="CF44"/>
      <c r="CG44"/>
      <c r="CH44"/>
      <c r="CI44"/>
      <c r="CW44"/>
      <c r="HZ44" s="132"/>
      <c r="IA44" s="132"/>
      <c r="IB44" s="132"/>
      <c r="IC44" s="132"/>
      <c r="ID44" s="132"/>
      <c r="IE44" s="132"/>
      <c r="IF44" s="132"/>
    </row>
    <row r="45" spans="2:240" ht="11.25" customHeight="1">
      <c r="B45" s="123"/>
      <c r="D45" s="125"/>
      <c r="K45" s="129"/>
      <c r="P45" s="130"/>
      <c r="AE45"/>
      <c r="AU45" s="132"/>
      <c r="AV45" s="132"/>
      <c r="BB45"/>
      <c r="BC45"/>
      <c r="BD45"/>
      <c r="BE45"/>
      <c r="BF45"/>
      <c r="BV45" s="421"/>
      <c r="BW45" s="421"/>
      <c r="BX45" s="133"/>
      <c r="BY45" s="422"/>
      <c r="BZ45" s="422"/>
      <c r="CA45" s="133"/>
      <c r="CB45" s="423"/>
      <c r="CD45" s="424"/>
      <c r="CW45"/>
      <c r="HZ45" s="132"/>
      <c r="IA45" s="132"/>
      <c r="IB45" s="132"/>
      <c r="IC45" s="132"/>
      <c r="ID45" s="132"/>
      <c r="IE45" s="132"/>
      <c r="IF45" s="132"/>
    </row>
    <row r="46" spans="2:240" ht="11.25" customHeight="1">
      <c r="B46" s="123"/>
      <c r="D46" s="125"/>
      <c r="K46" s="129"/>
      <c r="P46" s="130"/>
      <c r="BB46"/>
      <c r="BC46"/>
      <c r="BD46"/>
      <c r="BE46"/>
      <c r="BF46"/>
      <c r="BV46" s="439" t="s">
        <v>305</v>
      </c>
      <c r="BW46" s="439"/>
      <c r="BX46" s="439"/>
      <c r="BY46" s="439"/>
      <c r="BZ46" s="439"/>
      <c r="CA46" s="439"/>
      <c r="CB46" s="439"/>
      <c r="CC46" s="439"/>
      <c r="CD46" s="439"/>
      <c r="CE46" s="439"/>
      <c r="CF46" s="440"/>
      <c r="CW46"/>
      <c r="HZ46" s="132"/>
      <c r="IA46" s="132"/>
      <c r="IB46" s="132"/>
      <c r="IC46" s="132"/>
      <c r="ID46" s="132"/>
      <c r="IE46" s="132"/>
      <c r="IF46" s="132"/>
    </row>
    <row r="47" spans="2:240" ht="11.25" customHeight="1">
      <c r="B47" s="123"/>
      <c r="D47" s="125"/>
      <c r="K47" s="129"/>
      <c r="P47" s="130"/>
      <c r="BB47"/>
      <c r="BC47"/>
      <c r="BD47"/>
      <c r="BE47"/>
      <c r="BF47"/>
      <c r="BX47" s="133"/>
      <c r="BY47" s="422"/>
      <c r="BZ47" s="422"/>
      <c r="CA47" s="133"/>
      <c r="CB47" s="423"/>
      <c r="CD47" s="424"/>
      <c r="CU47"/>
      <c r="CW47"/>
      <c r="HZ47" s="132"/>
      <c r="IA47" s="132"/>
      <c r="IB47" s="132"/>
      <c r="IC47" s="132"/>
      <c r="ID47" s="132"/>
      <c r="IE47" s="132"/>
      <c r="IF47" s="132"/>
    </row>
    <row r="48" spans="2:240" ht="11.25" customHeight="1">
      <c r="B48" s="123"/>
      <c r="D48" s="125"/>
      <c r="K48" s="129"/>
      <c r="P48" s="130"/>
      <c r="BB48"/>
      <c r="BC48"/>
      <c r="BD48"/>
      <c r="BE48"/>
      <c r="BF48"/>
      <c r="BX48" s="133"/>
      <c r="BY48" s="441" t="s">
        <v>306</v>
      </c>
      <c r="BZ48" s="441"/>
      <c r="CA48" s="441"/>
      <c r="CB48" s="441"/>
      <c r="CC48" s="441"/>
      <c r="CD48" s="441"/>
      <c r="CE48" s="431"/>
      <c r="CF48" s="431"/>
      <c r="CG48" s="431"/>
      <c r="CH48" s="431"/>
      <c r="CI48" s="431"/>
      <c r="CJ48" s="431"/>
      <c r="CW48"/>
      <c r="HZ48" s="132"/>
      <c r="IA48" s="132"/>
      <c r="IB48" s="132"/>
      <c r="IC48" s="132"/>
      <c r="ID48" s="132"/>
      <c r="IE48" s="132"/>
      <c r="IF48" s="132"/>
    </row>
    <row r="49" spans="2:240" ht="11.25" customHeight="1">
      <c r="B49" s="123"/>
      <c r="D49" s="125"/>
      <c r="K49" s="129"/>
      <c r="O49" s="442"/>
      <c r="P49" s="443"/>
      <c r="Q49" s="444"/>
      <c r="R49" s="445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BB49"/>
      <c r="BC49"/>
      <c r="BD49"/>
      <c r="BE49"/>
      <c r="BF49"/>
      <c r="BX49" s="133"/>
      <c r="BY49" s="133"/>
      <c r="BZ49" s="133"/>
      <c r="CA49" s="133"/>
      <c r="CB49" s="423"/>
      <c r="CD49" s="424"/>
      <c r="CW49"/>
      <c r="HZ49" s="132"/>
      <c r="IA49" s="132"/>
      <c r="IB49" s="132"/>
      <c r="IC49" s="132"/>
      <c r="ID49" s="132"/>
      <c r="IE49" s="132"/>
      <c r="IF49" s="132"/>
    </row>
    <row r="50" spans="2:240" ht="11.25" customHeight="1">
      <c r="B50" s="123"/>
      <c r="D50" s="125"/>
      <c r="K50" s="129"/>
      <c r="O50" s="442"/>
      <c r="P50" s="443"/>
      <c r="Q50" s="444"/>
      <c r="R50" s="445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BB50"/>
      <c r="BC50"/>
      <c r="BD50"/>
      <c r="BE50"/>
      <c r="BF50"/>
      <c r="BX50" s="133"/>
      <c r="BY50" s="133"/>
      <c r="BZ50" s="133"/>
      <c r="CA50" s="446" t="s">
        <v>307</v>
      </c>
      <c r="CB50" s="447"/>
      <c r="CC50" s="447"/>
      <c r="CD50" s="447"/>
      <c r="CE50" s="447"/>
      <c r="CF50" s="447"/>
      <c r="CG50" s="447"/>
      <c r="CH50" s="447"/>
      <c r="CI50" s="431"/>
      <c r="CJ50" s="431"/>
      <c r="CK50" s="431"/>
      <c r="CL50" s="431"/>
      <c r="CW50"/>
      <c r="HZ50" s="132"/>
      <c r="IA50" s="132"/>
      <c r="IB50" s="132"/>
      <c r="IC50" s="132"/>
      <c r="ID50" s="132"/>
      <c r="IE50" s="132"/>
      <c r="IF50" s="132"/>
    </row>
    <row r="51" spans="2:240" ht="11.25" customHeight="1">
      <c r="B51" s="123"/>
      <c r="D51" s="125"/>
      <c r="K51" s="129"/>
      <c r="O51" s="442"/>
      <c r="P51" s="443"/>
      <c r="Q51" s="444"/>
      <c r="R51" s="445"/>
      <c r="S51" s="133"/>
      <c r="T51" s="133"/>
      <c r="U51" s="133"/>
      <c r="V51" s="133"/>
      <c r="W51" s="133"/>
      <c r="X51" s="133"/>
      <c r="Y51" s="133"/>
      <c r="Z51" s="133"/>
      <c r="AA51" s="133"/>
      <c r="AB51" s="133"/>
      <c r="AC51" s="133"/>
      <c r="BB51"/>
      <c r="BC51"/>
      <c r="BD51"/>
      <c r="BE51"/>
      <c r="BF51"/>
      <c r="BX51" s="133"/>
      <c r="BY51" s="133"/>
      <c r="BZ51" s="133"/>
      <c r="CA51" s="133"/>
      <c r="CB51" s="133"/>
      <c r="CD51" s="424"/>
      <c r="CW51"/>
      <c r="HZ51" s="132"/>
      <c r="IA51" s="132"/>
      <c r="IB51" s="132"/>
      <c r="IC51" s="132"/>
      <c r="ID51" s="132"/>
      <c r="IE51" s="132"/>
      <c r="IF51" s="132"/>
    </row>
    <row r="52" spans="2:240" ht="11.25" customHeight="1">
      <c r="B52" s="123"/>
      <c r="D52" s="125"/>
      <c r="K52" s="129"/>
      <c r="O52" s="442"/>
      <c r="P52" s="342"/>
      <c r="Q52" s="448"/>
      <c r="R52" s="448"/>
      <c r="S52" s="448"/>
      <c r="T52" s="448"/>
      <c r="U52" s="448"/>
      <c r="V52" s="448"/>
      <c r="W52" s="448"/>
      <c r="X52" s="448"/>
      <c r="Y52" s="448"/>
      <c r="Z52" s="448"/>
      <c r="AA52" s="448"/>
      <c r="AB52" s="133"/>
      <c r="AC52" s="133"/>
      <c r="BB52"/>
      <c r="BX52" s="133"/>
      <c r="BY52" s="133"/>
      <c r="BZ52" s="133"/>
      <c r="CA52" s="133"/>
      <c r="CB52" s="133"/>
      <c r="CC52" s="449" t="s">
        <v>308</v>
      </c>
      <c r="CD52" s="449"/>
      <c r="CE52" s="449"/>
      <c r="CF52" s="449"/>
      <c r="CG52" s="449"/>
      <c r="CH52" s="449"/>
      <c r="CI52" s="449"/>
      <c r="CJ52" s="449"/>
      <c r="CK52" s="449"/>
      <c r="CL52" s="431"/>
      <c r="CM52" s="431"/>
      <c r="CN52" s="431"/>
      <c r="CS52"/>
      <c r="CW52"/>
      <c r="HZ52" s="132"/>
      <c r="IA52" s="132"/>
      <c r="IB52" s="132"/>
      <c r="IC52" s="132"/>
      <c r="ID52" s="132"/>
      <c r="IE52" s="132"/>
      <c r="IF52" s="132"/>
    </row>
    <row r="53" spans="54:104" ht="11.25" customHeight="1"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 s="133"/>
      <c r="CZ53" s="133"/>
    </row>
    <row r="54" spans="4:104" ht="11.25" customHeight="1">
      <c r="D54" s="1128"/>
      <c r="BB54"/>
      <c r="BX54" s="133"/>
      <c r="BY54" s="133"/>
      <c r="BZ54" s="133"/>
      <c r="CA54" s="133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Z54" s="133"/>
    </row>
    <row r="55" spans="54:94" ht="11.25" customHeight="1">
      <c r="BB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</row>
    <row r="56" ht="11.25" customHeight="1">
      <c r="BB56"/>
    </row>
    <row r="57" ht="11.25" customHeight="1">
      <c r="BB57"/>
    </row>
    <row r="58" ht="11.25" customHeight="1">
      <c r="BB58"/>
    </row>
    <row r="59" ht="11.25" customHeight="1">
      <c r="BB59"/>
    </row>
    <row r="60" ht="11.25" customHeight="1">
      <c r="BB60"/>
    </row>
    <row r="61" ht="11.25" customHeight="1">
      <c r="BB61"/>
    </row>
    <row r="62" ht="11.25" customHeight="1">
      <c r="BB62"/>
    </row>
    <row r="63" ht="11.25" customHeight="1">
      <c r="BB63"/>
    </row>
    <row r="64" ht="11.25" customHeight="1">
      <c r="BB64"/>
    </row>
    <row r="65" ht="11.25" customHeight="1">
      <c r="BB65"/>
    </row>
    <row r="66" ht="11.25" customHeight="1">
      <c r="BB66"/>
    </row>
    <row r="67" ht="11.25" customHeight="1">
      <c r="BB67"/>
    </row>
    <row r="68" ht="11.25" customHeight="1">
      <c r="BB68"/>
    </row>
    <row r="69" ht="11.25" customHeight="1">
      <c r="BB69"/>
    </row>
    <row r="70" ht="11.25" customHeight="1">
      <c r="BB70"/>
    </row>
    <row r="71" ht="11.25" customHeight="1">
      <c r="BB71"/>
    </row>
    <row r="72" ht="11.25" customHeight="1">
      <c r="BB72"/>
    </row>
    <row r="73" ht="11.25" customHeight="1">
      <c r="BB73"/>
    </row>
    <row r="74" ht="11.25" customHeight="1">
      <c r="BB74"/>
    </row>
    <row r="75" ht="11.25" customHeight="1">
      <c r="BB75"/>
    </row>
    <row r="76" ht="11.25" customHeight="1">
      <c r="BB76"/>
    </row>
    <row r="77" ht="11.25" customHeight="1">
      <c r="BB77"/>
    </row>
    <row r="78" ht="11.25" customHeight="1">
      <c r="BB78"/>
    </row>
    <row r="79" ht="11.25" customHeight="1">
      <c r="BB79"/>
    </row>
    <row r="80" ht="11.25" customHeight="1">
      <c r="BB80"/>
    </row>
    <row r="81" ht="11.25" customHeight="1">
      <c r="BB81"/>
    </row>
    <row r="82" ht="11.25" customHeight="1">
      <c r="BB82"/>
    </row>
    <row r="83" ht="11.25" customHeight="1">
      <c r="BB83"/>
    </row>
    <row r="84" ht="11.25" customHeight="1">
      <c r="BB84"/>
    </row>
    <row r="85" ht="11.25" customHeight="1">
      <c r="BB85"/>
    </row>
    <row r="86" ht="11.25" customHeight="1">
      <c r="BB86"/>
    </row>
    <row r="87" ht="11.25" customHeight="1">
      <c r="BB87"/>
    </row>
    <row r="88" ht="11.25" customHeight="1">
      <c r="BB88"/>
    </row>
    <row r="89" ht="11.25" customHeight="1">
      <c r="BB89"/>
    </row>
    <row r="90" ht="11.25" customHeight="1">
      <c r="BB90"/>
    </row>
    <row r="91" ht="11.25" customHeight="1">
      <c r="BB91"/>
    </row>
    <row r="92" ht="11.25" customHeight="1">
      <c r="BB92"/>
    </row>
    <row r="93" ht="11.25" customHeight="1">
      <c r="BB93"/>
    </row>
    <row r="94" ht="11.25" customHeight="1">
      <c r="BB94"/>
    </row>
    <row r="95" ht="11.25" customHeight="1">
      <c r="BB95"/>
    </row>
    <row r="96" ht="11.25" customHeight="1">
      <c r="BB96"/>
    </row>
    <row r="97" ht="11.25" customHeight="1">
      <c r="BB97"/>
    </row>
    <row r="98" ht="11.25" customHeight="1">
      <c r="BB98"/>
    </row>
    <row r="99" ht="11.25" customHeight="1">
      <c r="BB99"/>
    </row>
    <row r="100" ht="11.25" customHeight="1">
      <c r="BB100"/>
    </row>
    <row r="101" ht="12">
      <c r="BB101"/>
    </row>
    <row r="102" ht="12">
      <c r="BB102"/>
    </row>
    <row r="103" ht="12">
      <c r="BB103"/>
    </row>
    <row r="104" ht="12">
      <c r="BB104"/>
    </row>
    <row r="105" ht="12">
      <c r="BB105"/>
    </row>
    <row r="106" ht="12">
      <c r="BB106"/>
    </row>
    <row r="107" ht="12">
      <c r="BB107"/>
    </row>
    <row r="108" ht="12">
      <c r="BB108"/>
    </row>
    <row r="109" ht="12">
      <c r="BB109"/>
    </row>
    <row r="110" ht="12">
      <c r="BB110"/>
    </row>
    <row r="111" ht="12">
      <c r="BB111"/>
    </row>
    <row r="112" ht="12">
      <c r="BB112"/>
    </row>
    <row r="113" ht="12">
      <c r="BB113"/>
    </row>
    <row r="114" ht="12">
      <c r="BB114"/>
    </row>
    <row r="115" ht="12">
      <c r="BB115"/>
    </row>
    <row r="116" ht="12">
      <c r="BB116"/>
    </row>
    <row r="117" ht="12">
      <c r="BB117"/>
    </row>
    <row r="118" ht="12">
      <c r="BB118"/>
    </row>
    <row r="119" ht="12">
      <c r="BB119"/>
    </row>
    <row r="120" ht="12">
      <c r="BB120"/>
    </row>
    <row r="121" ht="12">
      <c r="BB121"/>
    </row>
    <row r="122" ht="12">
      <c r="BB122"/>
    </row>
    <row r="123" ht="12">
      <c r="BB123"/>
    </row>
    <row r="124" ht="12">
      <c r="BB124"/>
    </row>
    <row r="125" ht="12">
      <c r="BB125"/>
    </row>
    <row r="126" ht="12">
      <c r="BB126"/>
    </row>
    <row r="127" ht="12">
      <c r="BB127"/>
    </row>
    <row r="128" ht="12">
      <c r="BB128"/>
    </row>
    <row r="129" ht="12">
      <c r="BB129"/>
    </row>
    <row r="130" ht="12">
      <c r="BB130"/>
    </row>
    <row r="131" ht="12">
      <c r="BB131"/>
    </row>
    <row r="132" ht="12">
      <c r="BB132"/>
    </row>
  </sheetData>
  <sheetProtection selectLockedCells="1" selectUnlockedCells="1"/>
  <mergeCells count="449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7"/>
    <mergeCell ref="B4:B7"/>
    <mergeCell ref="P4:P7"/>
    <mergeCell ref="BB4:BB7"/>
    <mergeCell ref="BC4:BC7"/>
    <mergeCell ref="BD4:BD7"/>
    <mergeCell ref="BE4:BE7"/>
    <mergeCell ref="BF4:BF7"/>
    <mergeCell ref="BG4:BG7"/>
    <mergeCell ref="BH4:BH7"/>
    <mergeCell ref="BI4:BI7"/>
    <mergeCell ref="BJ4:BJ7"/>
    <mergeCell ref="BK4:BK7"/>
    <mergeCell ref="BL4:BL7"/>
    <mergeCell ref="BM4:BM7"/>
    <mergeCell ref="BN4:BN7"/>
    <mergeCell ref="BO4:BO7"/>
    <mergeCell ref="BP4:BP7"/>
    <mergeCell ref="BQ4:BQ7"/>
    <mergeCell ref="BR4:BR7"/>
    <mergeCell ref="BS4:BS7"/>
    <mergeCell ref="BT4:BT7"/>
    <mergeCell ref="BU4:BU7"/>
    <mergeCell ref="BV4:BV7"/>
    <mergeCell ref="BW4:BW7"/>
    <mergeCell ref="BX4:BX7"/>
    <mergeCell ref="BY4:BY7"/>
    <mergeCell ref="BZ4:BZ7"/>
    <mergeCell ref="CA4:CA7"/>
    <mergeCell ref="CB4:CB7"/>
    <mergeCell ref="CC4:CC7"/>
    <mergeCell ref="CD4:CD7"/>
    <mergeCell ref="CE4:CE7"/>
    <mergeCell ref="CF4:CF7"/>
    <mergeCell ref="CG4:CG7"/>
    <mergeCell ref="CH4:CH7"/>
    <mergeCell ref="CI4:CI7"/>
    <mergeCell ref="CJ4:CJ7"/>
    <mergeCell ref="CK4:CK7"/>
    <mergeCell ref="CL4:CL7"/>
    <mergeCell ref="CM4:CM7"/>
    <mergeCell ref="CN4:CN7"/>
    <mergeCell ref="CO4:CO7"/>
    <mergeCell ref="CP4:CP7"/>
    <mergeCell ref="CQ4:CQ7"/>
    <mergeCell ref="CR4:CR7"/>
    <mergeCell ref="CS4:CS7"/>
    <mergeCell ref="CT4:CT7"/>
    <mergeCell ref="CU4:CU7"/>
    <mergeCell ref="CV4:CV7"/>
    <mergeCell ref="CW4:CW7"/>
    <mergeCell ref="A8:CW8"/>
    <mergeCell ref="A9:A12"/>
    <mergeCell ref="B9:B12"/>
    <mergeCell ref="P9:P12"/>
    <mergeCell ref="BB9:BB12"/>
    <mergeCell ref="BC9:BC12"/>
    <mergeCell ref="BD9:BD12"/>
    <mergeCell ref="BE9:BE12"/>
    <mergeCell ref="BF9:BF12"/>
    <mergeCell ref="BG9:BG12"/>
    <mergeCell ref="BH9:BH12"/>
    <mergeCell ref="BI9:BI12"/>
    <mergeCell ref="BJ9:BJ12"/>
    <mergeCell ref="BK9:BK12"/>
    <mergeCell ref="BL9:BL12"/>
    <mergeCell ref="BM9:BM12"/>
    <mergeCell ref="BN9:BN12"/>
    <mergeCell ref="BO9:BO12"/>
    <mergeCell ref="BP9:BP12"/>
    <mergeCell ref="BQ9:BQ12"/>
    <mergeCell ref="BR9:BR12"/>
    <mergeCell ref="BS9:BS12"/>
    <mergeCell ref="BT9:BT12"/>
    <mergeCell ref="BU9:BU12"/>
    <mergeCell ref="BV9:BV12"/>
    <mergeCell ref="BW9:BW12"/>
    <mergeCell ref="BX9:BX12"/>
    <mergeCell ref="BY9:BY12"/>
    <mergeCell ref="BZ9:BZ12"/>
    <mergeCell ref="CA9:CA12"/>
    <mergeCell ref="CB9:CB12"/>
    <mergeCell ref="CC9:CC12"/>
    <mergeCell ref="CD9:CD12"/>
    <mergeCell ref="CE9:CE12"/>
    <mergeCell ref="CF9:CF12"/>
    <mergeCell ref="CG9:CG12"/>
    <mergeCell ref="CH9:CH12"/>
    <mergeCell ref="CI9:CI12"/>
    <mergeCell ref="CJ9:CJ12"/>
    <mergeCell ref="CK9:CK12"/>
    <mergeCell ref="CL9:CL12"/>
    <mergeCell ref="CM9:CM12"/>
    <mergeCell ref="CN9:CN12"/>
    <mergeCell ref="CO9:CO12"/>
    <mergeCell ref="CP9:CP12"/>
    <mergeCell ref="CQ9:CQ12"/>
    <mergeCell ref="CR9:CR12"/>
    <mergeCell ref="CS9:CS12"/>
    <mergeCell ref="CT9:CT12"/>
    <mergeCell ref="CU9:CU12"/>
    <mergeCell ref="CV9:CV12"/>
    <mergeCell ref="CW9:CW12"/>
    <mergeCell ref="A13:CW13"/>
    <mergeCell ref="A14:A17"/>
    <mergeCell ref="B14:B17"/>
    <mergeCell ref="P14:P17"/>
    <mergeCell ref="BB14:BB17"/>
    <mergeCell ref="BC14:BC17"/>
    <mergeCell ref="BD14:BD17"/>
    <mergeCell ref="BE14:BE17"/>
    <mergeCell ref="BF14:BF17"/>
    <mergeCell ref="BG14:BG17"/>
    <mergeCell ref="BH14:BH17"/>
    <mergeCell ref="BI14:BI17"/>
    <mergeCell ref="BJ14:BJ17"/>
    <mergeCell ref="BK14:BK17"/>
    <mergeCell ref="BL14:BL17"/>
    <mergeCell ref="BM14:BM17"/>
    <mergeCell ref="BN14:BN17"/>
    <mergeCell ref="BO14:BO17"/>
    <mergeCell ref="BP14:BP17"/>
    <mergeCell ref="BQ14:BQ17"/>
    <mergeCell ref="BR14:BR17"/>
    <mergeCell ref="BS14:BS17"/>
    <mergeCell ref="BT14:BT17"/>
    <mergeCell ref="BU14:BU17"/>
    <mergeCell ref="BV14:BV17"/>
    <mergeCell ref="BW14:BW17"/>
    <mergeCell ref="BX14:BX17"/>
    <mergeCell ref="BY14:BY17"/>
    <mergeCell ref="BZ14:BZ17"/>
    <mergeCell ref="CA14:CA17"/>
    <mergeCell ref="CB14:CB17"/>
    <mergeCell ref="CC14:CC17"/>
    <mergeCell ref="CD14:CD17"/>
    <mergeCell ref="CE14:CE17"/>
    <mergeCell ref="CF14:CF17"/>
    <mergeCell ref="CG14:CG17"/>
    <mergeCell ref="CH14:CH17"/>
    <mergeCell ref="CI14:CI17"/>
    <mergeCell ref="CJ14:CJ17"/>
    <mergeCell ref="CK14:CK17"/>
    <mergeCell ref="CL14:CL17"/>
    <mergeCell ref="CM14:CM17"/>
    <mergeCell ref="CN14:CN17"/>
    <mergeCell ref="CO14:CO17"/>
    <mergeCell ref="CP14:CP17"/>
    <mergeCell ref="CQ14:CQ17"/>
    <mergeCell ref="CR14:CR17"/>
    <mergeCell ref="CS14:CS17"/>
    <mergeCell ref="CT14:CT17"/>
    <mergeCell ref="CU14:CU17"/>
    <mergeCell ref="CV14:CV17"/>
    <mergeCell ref="CW14:CW17"/>
    <mergeCell ref="A18:CW18"/>
    <mergeCell ref="A19:A22"/>
    <mergeCell ref="B19:B22"/>
    <mergeCell ref="P19:P22"/>
    <mergeCell ref="BB19:BB22"/>
    <mergeCell ref="BC19:BC22"/>
    <mergeCell ref="BD19:BD22"/>
    <mergeCell ref="BE19:BE22"/>
    <mergeCell ref="BF19:BF22"/>
    <mergeCell ref="BG19:BG22"/>
    <mergeCell ref="BH19:BH22"/>
    <mergeCell ref="BI19:BI22"/>
    <mergeCell ref="BJ19:BJ22"/>
    <mergeCell ref="BK19:BK22"/>
    <mergeCell ref="BL19:BL22"/>
    <mergeCell ref="BM19:BM22"/>
    <mergeCell ref="BN19:BN22"/>
    <mergeCell ref="BO19:BO22"/>
    <mergeCell ref="BP19:BP22"/>
    <mergeCell ref="BQ19:BQ22"/>
    <mergeCell ref="BR19:BR22"/>
    <mergeCell ref="BS19:BS22"/>
    <mergeCell ref="BT19:BT22"/>
    <mergeCell ref="BU19:BU22"/>
    <mergeCell ref="BV19:BV22"/>
    <mergeCell ref="BW19:BW22"/>
    <mergeCell ref="BX19:BX22"/>
    <mergeCell ref="BY19:BY22"/>
    <mergeCell ref="BZ19:BZ22"/>
    <mergeCell ref="CA19:CA22"/>
    <mergeCell ref="CB19:CB22"/>
    <mergeCell ref="CC19:CC22"/>
    <mergeCell ref="CD19:CD22"/>
    <mergeCell ref="CE19:CE22"/>
    <mergeCell ref="CF19:CF22"/>
    <mergeCell ref="CG19:CG22"/>
    <mergeCell ref="CH19:CH22"/>
    <mergeCell ref="CI19:CI22"/>
    <mergeCell ref="CJ19:CJ22"/>
    <mergeCell ref="CK19:CK22"/>
    <mergeCell ref="CL19:CL22"/>
    <mergeCell ref="CM19:CM22"/>
    <mergeCell ref="CN19:CN22"/>
    <mergeCell ref="CO19:CO22"/>
    <mergeCell ref="CP19:CP22"/>
    <mergeCell ref="CQ19:CQ22"/>
    <mergeCell ref="CR19:CR22"/>
    <mergeCell ref="CS19:CS22"/>
    <mergeCell ref="CT19:CT22"/>
    <mergeCell ref="CU19:CU22"/>
    <mergeCell ref="CV19:CV22"/>
    <mergeCell ref="CW19:CW22"/>
    <mergeCell ref="A23:CW23"/>
    <mergeCell ref="A24:A27"/>
    <mergeCell ref="B24:B27"/>
    <mergeCell ref="P24:P27"/>
    <mergeCell ref="BB24:BB27"/>
    <mergeCell ref="BC24:BC27"/>
    <mergeCell ref="BD24:BD27"/>
    <mergeCell ref="BE24:BE27"/>
    <mergeCell ref="BF24:BF27"/>
    <mergeCell ref="BG24:BG27"/>
    <mergeCell ref="BH24:BH27"/>
    <mergeCell ref="BI24:BI27"/>
    <mergeCell ref="BJ24:BJ27"/>
    <mergeCell ref="BK24:BK27"/>
    <mergeCell ref="BL24:BL27"/>
    <mergeCell ref="BM24:BM27"/>
    <mergeCell ref="BN24:BN27"/>
    <mergeCell ref="BO24:BO27"/>
    <mergeCell ref="BP24:BP27"/>
    <mergeCell ref="BQ24:BQ27"/>
    <mergeCell ref="BR24:BR27"/>
    <mergeCell ref="BS24:BS27"/>
    <mergeCell ref="BT24:BT27"/>
    <mergeCell ref="BU24:BU27"/>
    <mergeCell ref="BV24:BV27"/>
    <mergeCell ref="BW24:BW27"/>
    <mergeCell ref="BX24:BX27"/>
    <mergeCell ref="BY24:BY27"/>
    <mergeCell ref="BZ24:BZ27"/>
    <mergeCell ref="CA24:CA27"/>
    <mergeCell ref="CB24:CB27"/>
    <mergeCell ref="CC24:CC27"/>
    <mergeCell ref="CD24:CD27"/>
    <mergeCell ref="CE24:CE27"/>
    <mergeCell ref="CF24:CF27"/>
    <mergeCell ref="CG24:CG27"/>
    <mergeCell ref="CH24:CH27"/>
    <mergeCell ref="CI24:CI27"/>
    <mergeCell ref="CJ24:CJ27"/>
    <mergeCell ref="CK24:CK27"/>
    <mergeCell ref="CL24:CL27"/>
    <mergeCell ref="CM24:CM27"/>
    <mergeCell ref="CN24:CN27"/>
    <mergeCell ref="CO24:CO27"/>
    <mergeCell ref="CP24:CP27"/>
    <mergeCell ref="CQ24:CQ27"/>
    <mergeCell ref="CR24:CR27"/>
    <mergeCell ref="CS24:CS27"/>
    <mergeCell ref="CT24:CT27"/>
    <mergeCell ref="CU24:CU27"/>
    <mergeCell ref="CV24:CV27"/>
    <mergeCell ref="CW24:CW27"/>
    <mergeCell ref="A28:CW28"/>
    <mergeCell ref="A29:A32"/>
    <mergeCell ref="B29:B32"/>
    <mergeCell ref="P29:P32"/>
    <mergeCell ref="BB29:BB32"/>
    <mergeCell ref="BC29:BC32"/>
    <mergeCell ref="BD29:BD32"/>
    <mergeCell ref="BE29:BE32"/>
    <mergeCell ref="BF29:BF32"/>
    <mergeCell ref="BG29:BG32"/>
    <mergeCell ref="BH29:BH32"/>
    <mergeCell ref="BI29:BI32"/>
    <mergeCell ref="BJ29:BJ32"/>
    <mergeCell ref="BK29:BK32"/>
    <mergeCell ref="BL29:BL32"/>
    <mergeCell ref="BM29:BM32"/>
    <mergeCell ref="BN29:BN32"/>
    <mergeCell ref="BO29:BO32"/>
    <mergeCell ref="BP29:BP32"/>
    <mergeCell ref="BQ29:BQ32"/>
    <mergeCell ref="BR29:BR32"/>
    <mergeCell ref="BS29:BS32"/>
    <mergeCell ref="BT29:BT32"/>
    <mergeCell ref="BU29:BU32"/>
    <mergeCell ref="BV29:BV32"/>
    <mergeCell ref="BW29:BW32"/>
    <mergeCell ref="BX29:BX32"/>
    <mergeCell ref="BY29:BY32"/>
    <mergeCell ref="BZ29:BZ32"/>
    <mergeCell ref="CA29:CA32"/>
    <mergeCell ref="CB29:CB32"/>
    <mergeCell ref="CC29:CC32"/>
    <mergeCell ref="CD29:CD32"/>
    <mergeCell ref="CE29:CE32"/>
    <mergeCell ref="CF29:CF32"/>
    <mergeCell ref="CG29:CG32"/>
    <mergeCell ref="CH29:CH32"/>
    <mergeCell ref="CI29:CI32"/>
    <mergeCell ref="CJ29:CJ32"/>
    <mergeCell ref="CK29:CK32"/>
    <mergeCell ref="CL29:CL32"/>
    <mergeCell ref="CM29:CM32"/>
    <mergeCell ref="CN29:CN32"/>
    <mergeCell ref="CO29:CO32"/>
    <mergeCell ref="CP29:CP32"/>
    <mergeCell ref="CQ29:CQ32"/>
    <mergeCell ref="CR29:CR32"/>
    <mergeCell ref="CS29:CS32"/>
    <mergeCell ref="CT29:CT32"/>
    <mergeCell ref="CU29:CU32"/>
    <mergeCell ref="CV29:CV32"/>
    <mergeCell ref="CW29:CW32"/>
    <mergeCell ref="A33:CW33"/>
    <mergeCell ref="A34:A35"/>
    <mergeCell ref="B34:B35"/>
    <mergeCell ref="P34:P35"/>
    <mergeCell ref="BB34:BB35"/>
    <mergeCell ref="BC34:BC35"/>
    <mergeCell ref="BD34:BD35"/>
    <mergeCell ref="BE34:BE35"/>
    <mergeCell ref="BF34:BF35"/>
    <mergeCell ref="BG34:BG35"/>
    <mergeCell ref="BH34:BH35"/>
    <mergeCell ref="BI34:BI35"/>
    <mergeCell ref="BJ34:BJ35"/>
    <mergeCell ref="BK34:BK35"/>
    <mergeCell ref="BL34:BL35"/>
    <mergeCell ref="BM34:BM35"/>
    <mergeCell ref="BN34:BN35"/>
    <mergeCell ref="BO34:BO35"/>
    <mergeCell ref="BP34:BP35"/>
    <mergeCell ref="BQ34:BQ35"/>
    <mergeCell ref="BR34:BR35"/>
    <mergeCell ref="BS34:BS35"/>
    <mergeCell ref="BT34:BT35"/>
    <mergeCell ref="BU34:BU35"/>
    <mergeCell ref="BV34:BV35"/>
    <mergeCell ref="BW34:BW35"/>
    <mergeCell ref="BX34:BX35"/>
    <mergeCell ref="BY34:BY35"/>
    <mergeCell ref="BZ34:BZ35"/>
    <mergeCell ref="CA34:CA35"/>
    <mergeCell ref="CB34:CB35"/>
    <mergeCell ref="CC34:CC35"/>
    <mergeCell ref="CD34:CD35"/>
    <mergeCell ref="CE34:CE35"/>
    <mergeCell ref="CF34:CF35"/>
    <mergeCell ref="CG34:CG35"/>
    <mergeCell ref="CH34:CH35"/>
    <mergeCell ref="CI34:CI35"/>
    <mergeCell ref="CJ34:CJ35"/>
    <mergeCell ref="CK34:CK35"/>
    <mergeCell ref="CL34:CL35"/>
    <mergeCell ref="CM34:CM35"/>
    <mergeCell ref="CN34:CN35"/>
    <mergeCell ref="CO34:CO35"/>
    <mergeCell ref="CP34:CP35"/>
    <mergeCell ref="CQ34:CQ35"/>
    <mergeCell ref="CR34:CR35"/>
    <mergeCell ref="CS34:CS35"/>
    <mergeCell ref="CT34:CT35"/>
    <mergeCell ref="CU34:CU35"/>
    <mergeCell ref="CV34:CV35"/>
    <mergeCell ref="CW34:CW35"/>
    <mergeCell ref="A36:CW36"/>
    <mergeCell ref="A38:CW38"/>
    <mergeCell ref="C40:G40"/>
    <mergeCell ref="CP40:CT40"/>
    <mergeCell ref="CS41:CW41"/>
    <mergeCell ref="CF42:CN42"/>
    <mergeCell ref="CS42:CW42"/>
    <mergeCell ref="C44:M44"/>
    <mergeCell ref="BR44:BW44"/>
    <mergeCell ref="CC52:CK52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46" sqref="BC46"/>
    </sheetView>
  </sheetViews>
  <sheetFormatPr defaultColWidth="9.140625" defaultRowHeight="12.75"/>
  <cols>
    <col min="1" max="1" width="7.140625" style="122" customWidth="1"/>
    <col min="2" max="2" width="22.140625" style="450" customWidth="1"/>
    <col min="3" max="3" width="10.7109375" style="124" customWidth="1"/>
    <col min="4" max="4" width="8.710937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3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7109375" style="132" customWidth="1"/>
    <col min="20" max="20" width="3.8515625" style="132" customWidth="1"/>
    <col min="21" max="21" width="4.57421875" style="132" customWidth="1"/>
    <col min="22" max="22" width="4.00390625" style="132" customWidth="1"/>
    <col min="23" max="23" width="4.421875" style="132" customWidth="1"/>
    <col min="24" max="24" width="4.28125" style="132" customWidth="1"/>
    <col min="25" max="25" width="5.140625" style="132" customWidth="1"/>
    <col min="26" max="26" width="2.57421875" style="132" customWidth="1"/>
    <col min="27" max="27" width="3.57421875" style="132" customWidth="1"/>
    <col min="28" max="28" width="2.140625" style="132" customWidth="1"/>
    <col min="29" max="29" width="4.7109375" style="132" customWidth="1"/>
    <col min="30" max="30" width="5.140625" style="132" customWidth="1"/>
    <col min="31" max="31" width="4.00390625" style="132" customWidth="1"/>
    <col min="32" max="33" width="3.7109375" style="132" customWidth="1"/>
    <col min="34" max="34" width="3.421875" style="132" customWidth="1"/>
    <col min="35" max="35" width="5.00390625" style="132" customWidth="1"/>
    <col min="36" max="36" width="4.421875" style="132" customWidth="1"/>
    <col min="37" max="37" width="3.421875" style="132" customWidth="1"/>
    <col min="38" max="38" width="3.28125" style="132" customWidth="1"/>
    <col min="39" max="41" width="2.140625" style="132" customWidth="1"/>
    <col min="42" max="42" width="4.140625" style="132" customWidth="1"/>
    <col min="43" max="43" width="4.57421875" style="132" customWidth="1"/>
    <col min="44" max="44" width="3.8515625" style="132" customWidth="1"/>
    <col min="45" max="45" width="7.57421875" style="132" customWidth="1"/>
    <col min="46" max="46" width="5.00390625" style="132" customWidth="1"/>
    <col min="47" max="47" width="4.28125" style="133" customWidth="1"/>
    <col min="48" max="48" width="5.57421875" style="133" customWidth="1"/>
    <col min="49" max="49" width="5.8515625" style="133" customWidth="1"/>
    <col min="50" max="53" width="4.28125" style="133" customWidth="1"/>
    <col min="54" max="54" width="4.28125" style="0" customWidth="1"/>
    <col min="55" max="61" width="4.28125" style="133" customWidth="1"/>
    <col min="62" max="62" width="0.85546875" style="133" customWidth="1"/>
    <col min="63" max="66" width="4.28125" style="133" customWidth="1"/>
    <col min="67" max="67" width="0.85546875" style="133" customWidth="1"/>
    <col min="68" max="68" width="4.28125" style="133" customWidth="1"/>
    <col min="69" max="69" width="0.85546875" style="133" customWidth="1"/>
    <col min="70" max="72" width="4.28125" style="133" customWidth="1"/>
    <col min="73" max="73" width="0.85546875" style="133" customWidth="1"/>
    <col min="74" max="75" width="4.28125" style="133" customWidth="1"/>
    <col min="76" max="76" width="0.85546875" style="132" customWidth="1"/>
    <col min="77" max="78" width="4.28125" style="132" customWidth="1"/>
    <col min="79" max="79" width="0.85546875" style="132" customWidth="1"/>
    <col min="80" max="80" width="4.28125" style="132" customWidth="1"/>
    <col min="81" max="81" width="0.85546875" style="132" customWidth="1"/>
    <col min="82" max="82" width="4.28125" style="132" customWidth="1"/>
    <col min="83" max="83" width="0.85546875" style="132" customWidth="1"/>
    <col min="84" max="92" width="4.28125" style="132" customWidth="1"/>
    <col min="93" max="93" width="0.85546875" style="132" customWidth="1"/>
    <col min="94" max="95" width="4.28125" style="132" customWidth="1"/>
    <col min="96" max="96" width="0.85546875" style="132" customWidth="1"/>
    <col min="97" max="99" width="4.28125" style="132" customWidth="1"/>
    <col min="100" max="100" width="0.85546875" style="132" customWidth="1"/>
    <col min="101" max="101" width="4.28125" style="132" customWidth="1"/>
    <col min="102" max="102" width="51.140625" style="132" customWidth="1"/>
    <col min="103" max="233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CX1" s="839" t="s">
        <v>441</v>
      </c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CX2" s="840" t="s">
        <v>442</v>
      </c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CX3" s="841" t="s">
        <v>443</v>
      </c>
      <c r="HZ3" s="132"/>
      <c r="IA3" s="132"/>
      <c r="IB3" s="132"/>
      <c r="IC3" s="132"/>
      <c r="ID3" s="132"/>
      <c r="IE3" s="132"/>
    </row>
    <row r="4" spans="1:101" ht="11.25" customHeight="1">
      <c r="A4" s="237" t="s">
        <v>253</v>
      </c>
      <c r="B4" s="1129" t="s">
        <v>683</v>
      </c>
      <c r="C4" s="240">
        <v>438338</v>
      </c>
      <c r="D4" s="1130">
        <v>333</v>
      </c>
      <c r="E4" s="383">
        <v>110</v>
      </c>
      <c r="F4" s="844">
        <v>12</v>
      </c>
      <c r="G4" s="383">
        <v>3.6</v>
      </c>
      <c r="H4" s="384" t="s">
        <v>684</v>
      </c>
      <c r="I4" s="386">
        <v>1000</v>
      </c>
      <c r="J4" s="846">
        <v>21000</v>
      </c>
      <c r="K4" s="601">
        <v>1500</v>
      </c>
      <c r="L4" s="602" t="s">
        <v>256</v>
      </c>
      <c r="M4" s="603">
        <v>4</v>
      </c>
      <c r="N4" s="386">
        <v>850</v>
      </c>
      <c r="O4" s="846">
        <v>34</v>
      </c>
      <c r="P4" s="526">
        <v>4</v>
      </c>
      <c r="Q4" s="249" t="s">
        <v>257</v>
      </c>
      <c r="R4" s="519">
        <v>2</v>
      </c>
      <c r="S4" s="211"/>
      <c r="T4" s="212"/>
      <c r="U4" s="893"/>
      <c r="V4" s="893"/>
      <c r="W4" s="893"/>
      <c r="X4" s="167"/>
      <c r="Y4" s="893"/>
      <c r="Z4" s="169"/>
      <c r="AA4" s="893"/>
      <c r="AB4" s="893"/>
      <c r="AC4" s="893"/>
      <c r="AD4" s="893"/>
      <c r="AE4" s="893"/>
      <c r="AF4" s="893"/>
      <c r="AG4" s="893"/>
      <c r="AH4" s="893"/>
      <c r="AI4" s="893"/>
      <c r="AJ4" s="893"/>
      <c r="AK4" s="893"/>
      <c r="AL4" s="893"/>
      <c r="AM4" s="893"/>
      <c r="AN4" s="893"/>
      <c r="AO4" s="893"/>
      <c r="AP4" s="893"/>
      <c r="AQ4" s="893"/>
      <c r="AR4" s="893"/>
      <c r="AS4" s="893"/>
      <c r="AT4" s="893"/>
      <c r="AU4" s="515"/>
      <c r="AV4" s="515"/>
      <c r="AW4" s="515"/>
      <c r="AX4" s="515"/>
      <c r="AY4" s="353"/>
      <c r="AZ4" s="353"/>
      <c r="BA4" s="353"/>
      <c r="BB4" s="884"/>
      <c r="BC4" s="1131"/>
      <c r="BD4" s="712"/>
      <c r="BE4" s="712"/>
      <c r="BF4" s="712"/>
      <c r="BG4" s="1131"/>
      <c r="BH4" s="712"/>
      <c r="BI4" s="712"/>
      <c r="BJ4" s="712"/>
      <c r="BK4" s="712"/>
      <c r="BL4" s="713"/>
      <c r="BM4" s="712"/>
      <c r="BN4" s="712"/>
      <c r="BO4" s="712"/>
      <c r="BP4" s="712"/>
      <c r="BQ4" s="712"/>
      <c r="BR4" s="712"/>
      <c r="BS4" s="712"/>
      <c r="BT4" s="712"/>
      <c r="BU4" s="712"/>
      <c r="BV4" s="712"/>
      <c r="BW4" s="712"/>
      <c r="BX4" s="712"/>
      <c r="BY4" s="787"/>
      <c r="BZ4" s="787"/>
      <c r="CA4" s="778"/>
      <c r="CB4" s="778"/>
      <c r="CC4" s="778"/>
      <c r="CD4" s="789"/>
      <c r="CE4" s="778"/>
      <c r="CF4" s="778"/>
      <c r="CG4" s="778"/>
      <c r="CH4" s="778"/>
      <c r="CI4" s="778"/>
      <c r="CJ4" s="778"/>
      <c r="CK4" s="778"/>
      <c r="CL4" s="778"/>
      <c r="CM4" s="778"/>
      <c r="CN4" s="778"/>
      <c r="CO4" s="778"/>
      <c r="CP4" s="778"/>
      <c r="CQ4" s="778"/>
      <c r="CR4" s="778"/>
      <c r="CS4" s="778"/>
      <c r="CT4" s="778"/>
      <c r="CU4" s="778"/>
      <c r="CV4" s="778"/>
      <c r="CW4" s="778"/>
    </row>
    <row r="5" spans="1:101" ht="11.25" customHeight="1">
      <c r="A5" s="237"/>
      <c r="B5" s="1129"/>
      <c r="C5" s="956"/>
      <c r="D5" s="1132"/>
      <c r="E5" s="669"/>
      <c r="F5" s="922"/>
      <c r="G5" s="669"/>
      <c r="H5" s="620"/>
      <c r="I5" s="671"/>
      <c r="J5" s="926"/>
      <c r="K5" s="672"/>
      <c r="L5" s="673"/>
      <c r="M5" s="603"/>
      <c r="N5" s="671"/>
      <c r="O5" s="926"/>
      <c r="P5" s="526"/>
      <c r="Q5" s="249" t="s">
        <v>259</v>
      </c>
      <c r="R5" s="527">
        <v>2</v>
      </c>
      <c r="S5" s="211"/>
      <c r="T5" s="212"/>
      <c r="U5" s="893"/>
      <c r="V5" s="893"/>
      <c r="W5" s="893"/>
      <c r="X5" s="167"/>
      <c r="Y5" s="893"/>
      <c r="Z5" s="169"/>
      <c r="AA5" s="893"/>
      <c r="AB5" s="893"/>
      <c r="AC5" s="893"/>
      <c r="AD5" s="893"/>
      <c r="AE5" s="893"/>
      <c r="AF5" s="893"/>
      <c r="AG5" s="893"/>
      <c r="AH5" s="893"/>
      <c r="AI5" s="893"/>
      <c r="AJ5" s="893"/>
      <c r="AK5" s="893"/>
      <c r="AL5" s="893"/>
      <c r="AM5" s="893"/>
      <c r="AN5" s="893"/>
      <c r="AO5" s="893"/>
      <c r="AP5" s="893"/>
      <c r="AQ5" s="893"/>
      <c r="AR5" s="893"/>
      <c r="AS5" s="893"/>
      <c r="AT5" s="893"/>
      <c r="AU5" s="515"/>
      <c r="AV5" s="515"/>
      <c r="AW5" s="515"/>
      <c r="AX5" s="515"/>
      <c r="AY5" s="353"/>
      <c r="AZ5" s="353"/>
      <c r="BA5" s="353"/>
      <c r="BB5" s="884"/>
      <c r="BC5" s="1131"/>
      <c r="BD5" s="1131"/>
      <c r="BE5" s="1131"/>
      <c r="BF5" s="1131"/>
      <c r="BG5" s="1131"/>
      <c r="BH5" s="1131"/>
      <c r="BI5" s="1131"/>
      <c r="BJ5" s="1131"/>
      <c r="BK5" s="1131"/>
      <c r="BL5" s="1131"/>
      <c r="BM5" s="1131"/>
      <c r="BN5" s="1131"/>
      <c r="BO5" s="1131"/>
      <c r="BP5" s="1131"/>
      <c r="BQ5" s="1131"/>
      <c r="BR5" s="1131"/>
      <c r="BS5" s="1131"/>
      <c r="BT5" s="1131"/>
      <c r="BU5" s="1131"/>
      <c r="BV5" s="1131"/>
      <c r="BW5" s="1131"/>
      <c r="BX5" s="1131"/>
      <c r="BY5" s="787"/>
      <c r="BZ5" s="787"/>
      <c r="CA5" s="778"/>
      <c r="CB5" s="778"/>
      <c r="CC5" s="778"/>
      <c r="CD5" s="778"/>
      <c r="CE5" s="778"/>
      <c r="CF5" s="778"/>
      <c r="CG5" s="778"/>
      <c r="CH5" s="778"/>
      <c r="CI5" s="778"/>
      <c r="CJ5" s="778"/>
      <c r="CK5" s="778"/>
      <c r="CL5" s="778"/>
      <c r="CM5" s="778"/>
      <c r="CN5" s="778"/>
      <c r="CO5" s="778"/>
      <c r="CP5" s="778"/>
      <c r="CQ5" s="778"/>
      <c r="CR5" s="778"/>
      <c r="CS5" s="778"/>
      <c r="CT5" s="778"/>
      <c r="CU5" s="778"/>
      <c r="CV5" s="778"/>
      <c r="CW5" s="778"/>
    </row>
    <row r="6" spans="1:254" s="122" customFormat="1" ht="5.25" customHeight="1">
      <c r="A6" s="237"/>
      <c r="B6" s="954"/>
      <c r="C6" s="954"/>
      <c r="D6" s="954"/>
      <c r="E6" s="954"/>
      <c r="F6" s="954"/>
      <c r="G6" s="954"/>
      <c r="H6" s="954"/>
      <c r="I6" s="954"/>
      <c r="J6" s="954"/>
      <c r="K6" s="954"/>
      <c r="L6" s="954"/>
      <c r="M6" s="954"/>
      <c r="N6" s="954"/>
      <c r="O6" s="954"/>
      <c r="P6" s="954"/>
      <c r="Q6" s="954"/>
      <c r="R6" s="954"/>
      <c r="S6" s="954"/>
      <c r="T6" s="954"/>
      <c r="U6" s="954"/>
      <c r="V6" s="954"/>
      <c r="W6" s="954"/>
      <c r="X6" s="954"/>
      <c r="Y6" s="954"/>
      <c r="Z6" s="954"/>
      <c r="AA6" s="954"/>
      <c r="AB6" s="954"/>
      <c r="AC6" s="954"/>
      <c r="AD6" s="954"/>
      <c r="AE6" s="954"/>
      <c r="AF6" s="954"/>
      <c r="AG6" s="954"/>
      <c r="AH6" s="954"/>
      <c r="AI6" s="954"/>
      <c r="AJ6" s="954"/>
      <c r="AK6" s="954"/>
      <c r="AL6" s="954"/>
      <c r="AM6" s="954"/>
      <c r="AN6" s="954"/>
      <c r="AO6" s="954"/>
      <c r="AP6" s="954"/>
      <c r="AQ6" s="954"/>
      <c r="AR6" s="954"/>
      <c r="AS6" s="954"/>
      <c r="AT6" s="954"/>
      <c r="AU6" s="954"/>
      <c r="AV6" s="954"/>
      <c r="AW6" s="954"/>
      <c r="AX6" s="954"/>
      <c r="AY6" s="954"/>
      <c r="AZ6" s="954"/>
      <c r="BA6" s="954"/>
      <c r="BB6" s="954"/>
      <c r="BC6" s="954"/>
      <c r="BD6" s="954"/>
      <c r="BE6" s="954"/>
      <c r="BF6" s="954"/>
      <c r="BG6" s="954"/>
      <c r="BH6" s="954"/>
      <c r="BI6" s="954"/>
      <c r="BJ6" s="954"/>
      <c r="BK6" s="954"/>
      <c r="BL6" s="954"/>
      <c r="BM6" s="954"/>
      <c r="BN6" s="954"/>
      <c r="BO6" s="954"/>
      <c r="BP6" s="954"/>
      <c r="BQ6" s="954"/>
      <c r="BR6" s="954"/>
      <c r="BS6" s="954"/>
      <c r="BT6" s="954"/>
      <c r="BU6" s="954"/>
      <c r="BV6" s="954"/>
      <c r="BW6" s="954"/>
      <c r="BX6" s="954"/>
      <c r="BY6" s="954"/>
      <c r="BZ6" s="954"/>
      <c r="CA6" s="954"/>
      <c r="CB6" s="954"/>
      <c r="CC6" s="954"/>
      <c r="CD6" s="954"/>
      <c r="CE6" s="954"/>
      <c r="CF6" s="954"/>
      <c r="CG6" s="954"/>
      <c r="CH6" s="954"/>
      <c r="CI6" s="954"/>
      <c r="CJ6" s="954"/>
      <c r="CK6" s="954"/>
      <c r="CL6" s="954"/>
      <c r="CM6" s="954"/>
      <c r="CN6" s="954"/>
      <c r="CO6" s="954"/>
      <c r="CP6" s="954"/>
      <c r="CQ6" s="954"/>
      <c r="CR6" s="954"/>
      <c r="CS6" s="954"/>
      <c r="CT6" s="954"/>
      <c r="CU6" s="954"/>
      <c r="CV6" s="954"/>
      <c r="CW6" s="954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  <c r="IT6" s="342"/>
    </row>
    <row r="7" spans="1:101" ht="11.25" customHeight="1">
      <c r="A7" s="237"/>
      <c r="B7" s="828" t="s">
        <v>685</v>
      </c>
      <c r="C7" s="380">
        <v>474663</v>
      </c>
      <c r="D7" s="1130">
        <v>333</v>
      </c>
      <c r="E7" s="383">
        <v>140</v>
      </c>
      <c r="F7" s="382">
        <v>18</v>
      </c>
      <c r="G7" s="383">
        <v>3.2</v>
      </c>
      <c r="H7" s="803" t="s">
        <v>686</v>
      </c>
      <c r="I7" s="820">
        <v>1200</v>
      </c>
      <c r="J7" s="386">
        <v>13440</v>
      </c>
      <c r="K7" s="601">
        <v>1275</v>
      </c>
      <c r="L7" s="602" t="s">
        <v>256</v>
      </c>
      <c r="M7" s="603">
        <v>4</v>
      </c>
      <c r="N7" s="820">
        <v>2200</v>
      </c>
      <c r="O7" s="386">
        <v>51</v>
      </c>
      <c r="P7" s="1133">
        <v>6</v>
      </c>
      <c r="Q7" s="249" t="s">
        <v>328</v>
      </c>
      <c r="R7" s="519">
        <v>2</v>
      </c>
      <c r="S7" s="211"/>
      <c r="T7" s="212"/>
      <c r="U7" s="1134"/>
      <c r="V7" s="893"/>
      <c r="W7" s="893"/>
      <c r="X7" s="167"/>
      <c r="Y7" s="893"/>
      <c r="Z7" s="893"/>
      <c r="AA7" s="893"/>
      <c r="AB7" s="893"/>
      <c r="AC7" s="893"/>
      <c r="AD7" s="893"/>
      <c r="AE7" s="893"/>
      <c r="AF7" s="893"/>
      <c r="AG7" s="893"/>
      <c r="AH7" s="893"/>
      <c r="AI7" s="893"/>
      <c r="AJ7" s="893"/>
      <c r="AK7" s="893"/>
      <c r="AL7" s="893"/>
      <c r="AM7" s="893"/>
      <c r="AN7" s="893"/>
      <c r="AO7" s="893"/>
      <c r="AP7" s="893"/>
      <c r="AQ7" s="893"/>
      <c r="AR7" s="893"/>
      <c r="AS7" s="893"/>
      <c r="AT7" s="893"/>
      <c r="AU7" s="515"/>
      <c r="AV7" s="515"/>
      <c r="AW7" s="515"/>
      <c r="AX7" s="515"/>
      <c r="AY7" s="515"/>
      <c r="AZ7" s="515"/>
      <c r="BA7" s="515"/>
      <c r="BB7" s="884"/>
      <c r="BC7" s="736"/>
      <c r="BD7" s="783"/>
      <c r="BE7" s="783"/>
      <c r="BF7" s="783"/>
      <c r="BG7" s="783"/>
      <c r="BH7" s="783"/>
      <c r="BI7" s="783"/>
      <c r="BJ7" s="780"/>
      <c r="BK7" s="784"/>
      <c r="BL7" s="784"/>
      <c r="BM7" s="784"/>
      <c r="BN7" s="784"/>
      <c r="BO7" s="780"/>
      <c r="BP7" s="785"/>
      <c r="BQ7" s="780"/>
      <c r="BR7" s="780"/>
      <c r="BS7" s="780"/>
      <c r="BT7" s="786"/>
      <c r="BU7" s="780"/>
      <c r="BV7" s="780"/>
      <c r="BW7" s="780"/>
      <c r="BX7" s="780"/>
      <c r="BY7" s="787"/>
      <c r="BZ7" s="787"/>
      <c r="CA7" s="780"/>
      <c r="CB7" s="1135"/>
      <c r="CC7" s="780"/>
      <c r="CD7" s="789"/>
      <c r="CE7" s="780"/>
      <c r="CF7" s="780"/>
      <c r="CG7" s="779"/>
      <c r="CH7" s="780"/>
      <c r="CI7" s="779"/>
      <c r="CJ7" s="779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</row>
    <row r="8" spans="1:101" ht="11.25" customHeight="1">
      <c r="A8" s="237"/>
      <c r="B8" s="828"/>
      <c r="C8" s="323"/>
      <c r="D8" s="323"/>
      <c r="E8" s="604"/>
      <c r="F8" s="605"/>
      <c r="G8" s="604"/>
      <c r="H8" s="606"/>
      <c r="I8" s="600"/>
      <c r="J8" s="600"/>
      <c r="K8" s="607"/>
      <c r="L8" s="394"/>
      <c r="M8" s="603"/>
      <c r="N8" s="600"/>
      <c r="O8" s="600"/>
      <c r="P8" s="1133"/>
      <c r="Q8" s="642" t="s">
        <v>257</v>
      </c>
      <c r="R8" s="655">
        <v>2</v>
      </c>
      <c r="S8" s="211"/>
      <c r="T8" s="212"/>
      <c r="U8" s="893"/>
      <c r="V8" s="893"/>
      <c r="W8" s="893"/>
      <c r="X8" s="167"/>
      <c r="Y8" s="893"/>
      <c r="Z8" s="893"/>
      <c r="AA8" s="893"/>
      <c r="AB8" s="893"/>
      <c r="AC8" s="893"/>
      <c r="AD8" s="893"/>
      <c r="AE8" s="893"/>
      <c r="AF8" s="893"/>
      <c r="AG8" s="893"/>
      <c r="AH8" s="893"/>
      <c r="AI8" s="893"/>
      <c r="AJ8" s="893"/>
      <c r="AK8" s="893"/>
      <c r="AL8" s="181"/>
      <c r="AM8" s="893"/>
      <c r="AN8" s="893"/>
      <c r="AO8" s="893"/>
      <c r="AP8" s="893"/>
      <c r="AQ8" s="893"/>
      <c r="AR8" s="893"/>
      <c r="AS8" s="893"/>
      <c r="AT8" s="893"/>
      <c r="AU8" s="515"/>
      <c r="AV8" s="515"/>
      <c r="AW8" s="515"/>
      <c r="AX8" s="515"/>
      <c r="AY8" s="515"/>
      <c r="AZ8" s="515"/>
      <c r="BA8" s="515"/>
      <c r="BB8" s="884"/>
      <c r="BC8" s="736"/>
      <c r="BD8" s="783"/>
      <c r="BE8" s="783"/>
      <c r="BF8" s="783"/>
      <c r="BG8" s="783"/>
      <c r="BH8" s="783"/>
      <c r="BI8" s="783"/>
      <c r="BJ8" s="780"/>
      <c r="BK8" s="784"/>
      <c r="BL8" s="784"/>
      <c r="BM8" s="784"/>
      <c r="BN8" s="784"/>
      <c r="BO8" s="780"/>
      <c r="BP8" s="780"/>
      <c r="BQ8" s="780"/>
      <c r="BR8" s="780"/>
      <c r="BS8" s="780"/>
      <c r="BT8" s="780"/>
      <c r="BU8" s="780"/>
      <c r="BV8" s="780"/>
      <c r="BW8" s="780"/>
      <c r="BX8" s="780"/>
      <c r="BY8" s="787"/>
      <c r="BZ8" s="787"/>
      <c r="CA8" s="780"/>
      <c r="CB8" s="780"/>
      <c r="CC8" s="780"/>
      <c r="CD8" s="780"/>
      <c r="CE8" s="780"/>
      <c r="CF8" s="780"/>
      <c r="CG8" s="780"/>
      <c r="CH8" s="780"/>
      <c r="CI8" s="780"/>
      <c r="CJ8" s="780"/>
      <c r="CK8" s="780"/>
      <c r="CL8" s="780"/>
      <c r="CM8" s="780"/>
      <c r="CN8" s="780"/>
      <c r="CO8" s="780"/>
      <c r="CP8" s="780"/>
      <c r="CQ8" s="780"/>
      <c r="CR8" s="780"/>
      <c r="CS8" s="780"/>
      <c r="CT8" s="780"/>
      <c r="CU8" s="780"/>
      <c r="CV8" s="780"/>
      <c r="CW8" s="780"/>
    </row>
    <row r="9" spans="1:101" ht="11.25" customHeight="1">
      <c r="A9" s="237"/>
      <c r="B9" s="828"/>
      <c r="C9" s="375"/>
      <c r="D9" s="375"/>
      <c r="E9" s="669"/>
      <c r="F9" s="670"/>
      <c r="G9" s="669"/>
      <c r="H9" s="620"/>
      <c r="I9" s="671"/>
      <c r="J9" s="671"/>
      <c r="K9" s="672"/>
      <c r="L9" s="673"/>
      <c r="M9" s="603"/>
      <c r="N9" s="671"/>
      <c r="O9" s="671"/>
      <c r="P9" s="1133"/>
      <c r="Q9" s="642" t="s">
        <v>259</v>
      </c>
      <c r="R9" s="527">
        <v>2</v>
      </c>
      <c r="S9" s="211"/>
      <c r="T9" s="212"/>
      <c r="U9" s="893"/>
      <c r="V9" s="893"/>
      <c r="W9" s="893"/>
      <c r="X9" s="167"/>
      <c r="Y9" s="893"/>
      <c r="Z9" s="893"/>
      <c r="AA9" s="893"/>
      <c r="AB9" s="893"/>
      <c r="AC9" s="893"/>
      <c r="AD9" s="893"/>
      <c r="AE9" s="893"/>
      <c r="AF9" s="893"/>
      <c r="AG9" s="893"/>
      <c r="AH9" s="893"/>
      <c r="AI9" s="893"/>
      <c r="AJ9" s="893"/>
      <c r="AK9" s="893"/>
      <c r="AL9" s="181"/>
      <c r="AM9" s="893"/>
      <c r="AN9" s="893"/>
      <c r="AO9" s="893"/>
      <c r="AP9" s="893"/>
      <c r="AQ9" s="893"/>
      <c r="AR9" s="893"/>
      <c r="AS9" s="893"/>
      <c r="AT9" s="893"/>
      <c r="AU9" s="515"/>
      <c r="AV9" s="515"/>
      <c r="AW9" s="515"/>
      <c r="AX9" s="515"/>
      <c r="AY9" s="515"/>
      <c r="AZ9" s="515"/>
      <c r="BA9" s="515"/>
      <c r="BB9" s="884"/>
      <c r="BC9" s="736"/>
      <c r="BD9" s="783"/>
      <c r="BE9" s="783"/>
      <c r="BF9" s="783"/>
      <c r="BG9" s="783"/>
      <c r="BH9" s="783"/>
      <c r="BI9" s="783"/>
      <c r="BJ9" s="780"/>
      <c r="BK9" s="784"/>
      <c r="BL9" s="784"/>
      <c r="BM9" s="784"/>
      <c r="BN9" s="784"/>
      <c r="BO9" s="780"/>
      <c r="BP9" s="780"/>
      <c r="BQ9" s="780"/>
      <c r="BR9" s="780"/>
      <c r="BS9" s="780"/>
      <c r="BT9" s="780"/>
      <c r="BU9" s="780"/>
      <c r="BV9" s="780"/>
      <c r="BW9" s="780"/>
      <c r="BX9" s="780"/>
      <c r="BY9" s="787"/>
      <c r="BZ9" s="787"/>
      <c r="CA9" s="780"/>
      <c r="CB9" s="780"/>
      <c r="CC9" s="780"/>
      <c r="CD9" s="780"/>
      <c r="CE9" s="780"/>
      <c r="CF9" s="780"/>
      <c r="CG9" s="780"/>
      <c r="CH9" s="780"/>
      <c r="CI9" s="780"/>
      <c r="CJ9" s="780"/>
      <c r="CK9" s="780"/>
      <c r="CL9" s="780"/>
      <c r="CM9" s="780"/>
      <c r="CN9" s="780"/>
      <c r="CO9" s="780"/>
      <c r="CP9" s="780"/>
      <c r="CQ9" s="780"/>
      <c r="CR9" s="780"/>
      <c r="CS9" s="780"/>
      <c r="CT9" s="780"/>
      <c r="CU9" s="780"/>
      <c r="CV9" s="780"/>
      <c r="CW9" s="780"/>
    </row>
    <row r="10" spans="1:254" s="122" customFormat="1" ht="5.25" customHeight="1">
      <c r="A10" s="954"/>
      <c r="B10" s="954"/>
      <c r="C10" s="954"/>
      <c r="D10" s="954"/>
      <c r="E10" s="954"/>
      <c r="F10" s="954"/>
      <c r="G10" s="954"/>
      <c r="H10" s="954"/>
      <c r="I10" s="954"/>
      <c r="J10" s="954"/>
      <c r="K10" s="954"/>
      <c r="L10" s="954"/>
      <c r="M10" s="954"/>
      <c r="N10" s="954"/>
      <c r="O10" s="954"/>
      <c r="P10" s="954"/>
      <c r="Q10" s="954"/>
      <c r="R10" s="954"/>
      <c r="S10" s="954"/>
      <c r="T10" s="954"/>
      <c r="U10" s="954"/>
      <c r="V10" s="954"/>
      <c r="W10" s="954"/>
      <c r="X10" s="954"/>
      <c r="Y10" s="954"/>
      <c r="Z10" s="954"/>
      <c r="AA10" s="954"/>
      <c r="AB10" s="954"/>
      <c r="AC10" s="954"/>
      <c r="AD10" s="954"/>
      <c r="AE10" s="954"/>
      <c r="AF10" s="954"/>
      <c r="AG10" s="954"/>
      <c r="AH10" s="954"/>
      <c r="AI10" s="954"/>
      <c r="AJ10" s="954"/>
      <c r="AK10" s="954"/>
      <c r="AL10" s="954"/>
      <c r="AM10" s="954"/>
      <c r="AN10" s="954"/>
      <c r="AO10" s="954"/>
      <c r="AP10" s="954"/>
      <c r="AQ10" s="954"/>
      <c r="AR10" s="954"/>
      <c r="AS10" s="954"/>
      <c r="AT10" s="954"/>
      <c r="AU10" s="954"/>
      <c r="AV10" s="954"/>
      <c r="AW10" s="954"/>
      <c r="AX10" s="954"/>
      <c r="AY10" s="954"/>
      <c r="AZ10" s="954"/>
      <c r="BA10" s="954"/>
      <c r="BB10" s="954"/>
      <c r="BC10" s="954"/>
      <c r="BD10" s="954"/>
      <c r="BE10" s="954"/>
      <c r="BF10" s="954"/>
      <c r="BG10" s="954"/>
      <c r="BH10" s="954"/>
      <c r="BI10" s="954"/>
      <c r="BJ10" s="954"/>
      <c r="BK10" s="954"/>
      <c r="BL10" s="954"/>
      <c r="BM10" s="954"/>
      <c r="BN10" s="954"/>
      <c r="BO10" s="954"/>
      <c r="BP10" s="954"/>
      <c r="BQ10" s="954"/>
      <c r="BR10" s="954"/>
      <c r="BS10" s="954"/>
      <c r="BT10" s="954"/>
      <c r="BU10" s="954"/>
      <c r="BV10" s="954"/>
      <c r="BW10" s="954"/>
      <c r="BX10" s="954"/>
      <c r="BY10" s="954"/>
      <c r="BZ10" s="954"/>
      <c r="CA10" s="954"/>
      <c r="CB10" s="954"/>
      <c r="CC10" s="954"/>
      <c r="CD10" s="954"/>
      <c r="CE10" s="954"/>
      <c r="CF10" s="954"/>
      <c r="CG10" s="954"/>
      <c r="CH10" s="954"/>
      <c r="CI10" s="954"/>
      <c r="CJ10" s="954"/>
      <c r="CK10" s="954"/>
      <c r="CL10" s="954"/>
      <c r="CM10" s="954"/>
      <c r="CN10" s="954"/>
      <c r="CO10" s="954"/>
      <c r="CP10" s="954"/>
      <c r="CQ10" s="954"/>
      <c r="CR10" s="954"/>
      <c r="CS10" s="954"/>
      <c r="CT10" s="954"/>
      <c r="CU10" s="954"/>
      <c r="CV10" s="954"/>
      <c r="CW10" s="954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  <c r="IT10" s="342"/>
    </row>
    <row r="11" spans="1:101" ht="11.25" customHeight="1">
      <c r="A11" s="687" t="s">
        <v>263</v>
      </c>
      <c r="B11" s="828" t="s">
        <v>687</v>
      </c>
      <c r="C11" s="240">
        <v>462558</v>
      </c>
      <c r="D11" s="1130">
        <v>333</v>
      </c>
      <c r="E11" s="383">
        <v>132</v>
      </c>
      <c r="F11" s="844">
        <v>15</v>
      </c>
      <c r="G11" s="383">
        <v>2.9</v>
      </c>
      <c r="H11" s="384" t="s">
        <v>688</v>
      </c>
      <c r="I11" s="386">
        <v>950</v>
      </c>
      <c r="J11" s="846">
        <v>18900</v>
      </c>
      <c r="K11" s="601">
        <v>1650</v>
      </c>
      <c r="L11" s="602" t="s">
        <v>256</v>
      </c>
      <c r="M11" s="603">
        <v>4</v>
      </c>
      <c r="N11" s="386">
        <v>750</v>
      </c>
      <c r="O11" s="846">
        <v>30</v>
      </c>
      <c r="P11" s="526">
        <v>3</v>
      </c>
      <c r="Q11" s="249" t="s">
        <v>257</v>
      </c>
      <c r="R11" s="519">
        <v>1</v>
      </c>
      <c r="S11" s="211"/>
      <c r="T11" s="212"/>
      <c r="U11" s="893"/>
      <c r="V11" s="893"/>
      <c r="W11" s="893"/>
      <c r="X11" s="167"/>
      <c r="Y11" s="893"/>
      <c r="Z11" s="169"/>
      <c r="AA11" s="893"/>
      <c r="AB11" s="893"/>
      <c r="AC11" s="893"/>
      <c r="AD11" s="893"/>
      <c r="AE11" s="893"/>
      <c r="AF11" s="893"/>
      <c r="AG11" s="893"/>
      <c r="AH11" s="893"/>
      <c r="AI11" s="893"/>
      <c r="AJ11" s="893"/>
      <c r="AK11" s="893"/>
      <c r="AL11" s="893"/>
      <c r="AM11" s="893"/>
      <c r="AN11" s="893"/>
      <c r="AO11" s="893"/>
      <c r="AP11" s="893"/>
      <c r="AQ11" s="893"/>
      <c r="AR11" s="893"/>
      <c r="AS11" s="893"/>
      <c r="AT11" s="893"/>
      <c r="AU11" s="515"/>
      <c r="AV11" s="515"/>
      <c r="AW11" s="515"/>
      <c r="AX11" s="515"/>
      <c r="AY11" s="515"/>
      <c r="AZ11" s="515"/>
      <c r="BA11" s="515"/>
      <c r="BB11" s="884"/>
      <c r="BC11" s="783"/>
      <c r="BD11" s="783"/>
      <c r="BE11" s="778"/>
      <c r="BF11" s="783"/>
      <c r="BG11" s="783"/>
      <c r="BH11" s="783"/>
      <c r="BI11" s="778"/>
      <c r="BJ11" s="778"/>
      <c r="BK11" s="778"/>
      <c r="BL11" s="784"/>
      <c r="BM11" s="778"/>
      <c r="BN11" s="778"/>
      <c r="BO11" s="778"/>
      <c r="BP11" s="785"/>
      <c r="BQ11" s="778"/>
      <c r="BR11" s="778"/>
      <c r="BS11" s="778"/>
      <c r="BT11" s="786"/>
      <c r="BU11" s="778"/>
      <c r="BV11" s="778"/>
      <c r="BW11" s="778"/>
      <c r="BX11" s="778"/>
      <c r="BY11" s="787"/>
      <c r="BZ11" s="787"/>
      <c r="CA11" s="778"/>
      <c r="CB11" s="778"/>
      <c r="CC11" s="778"/>
      <c r="CD11" s="789"/>
      <c r="CE11" s="778"/>
      <c r="CF11" s="778"/>
      <c r="CG11" s="778"/>
      <c r="CH11" s="778"/>
      <c r="CI11" s="779"/>
      <c r="CJ11" s="778"/>
      <c r="CK11" s="778"/>
      <c r="CL11" s="778"/>
      <c r="CM11" s="778"/>
      <c r="CN11" s="778"/>
      <c r="CO11" s="778"/>
      <c r="CP11" s="778"/>
      <c r="CQ11" s="778"/>
      <c r="CR11" s="778"/>
      <c r="CS11" s="778"/>
      <c r="CT11" s="778"/>
      <c r="CU11" s="778"/>
      <c r="CV11" s="778"/>
      <c r="CW11" s="778"/>
    </row>
    <row r="12" spans="1:101" ht="11.25" customHeight="1">
      <c r="A12" s="687"/>
      <c r="B12" s="828"/>
      <c r="C12" s="956"/>
      <c r="D12" s="956"/>
      <c r="E12" s="669"/>
      <c r="F12" s="922"/>
      <c r="G12" s="669"/>
      <c r="H12" s="620"/>
      <c r="I12" s="671"/>
      <c r="J12" s="926"/>
      <c r="K12" s="672"/>
      <c r="L12" s="673"/>
      <c r="M12" s="603"/>
      <c r="N12" s="671"/>
      <c r="O12" s="926"/>
      <c r="P12" s="526"/>
      <c r="Q12" s="249" t="s">
        <v>259</v>
      </c>
      <c r="R12" s="527">
        <v>2</v>
      </c>
      <c r="S12" s="211"/>
      <c r="T12" s="212"/>
      <c r="U12" s="893"/>
      <c r="V12" s="893"/>
      <c r="W12" s="893"/>
      <c r="X12" s="167"/>
      <c r="Y12" s="893"/>
      <c r="Z12" s="169"/>
      <c r="AA12" s="893"/>
      <c r="AB12" s="893"/>
      <c r="AC12" s="893"/>
      <c r="AD12" s="893"/>
      <c r="AE12" s="893"/>
      <c r="AF12" s="893"/>
      <c r="AG12" s="893"/>
      <c r="AH12" s="893"/>
      <c r="AI12" s="893"/>
      <c r="AJ12" s="893"/>
      <c r="AK12" s="893"/>
      <c r="AL12" s="893"/>
      <c r="AM12" s="893"/>
      <c r="AN12" s="893"/>
      <c r="AO12" s="893"/>
      <c r="AP12" s="893"/>
      <c r="AQ12" s="893"/>
      <c r="AR12" s="893"/>
      <c r="AS12" s="893"/>
      <c r="AT12" s="893"/>
      <c r="AU12" s="515"/>
      <c r="AV12" s="515"/>
      <c r="AW12" s="515"/>
      <c r="AX12" s="515"/>
      <c r="AY12" s="515"/>
      <c r="AZ12" s="515"/>
      <c r="BA12" s="515"/>
      <c r="BB12" s="884"/>
      <c r="BC12" s="783"/>
      <c r="BD12" s="783"/>
      <c r="BE12" s="783"/>
      <c r="BF12" s="783"/>
      <c r="BG12" s="783"/>
      <c r="BH12" s="783"/>
      <c r="BI12" s="778"/>
      <c r="BJ12" s="778"/>
      <c r="BK12" s="778"/>
      <c r="BL12" s="778"/>
      <c r="BM12" s="778"/>
      <c r="BN12" s="778"/>
      <c r="BO12" s="778"/>
      <c r="BP12" s="778"/>
      <c r="BQ12" s="778"/>
      <c r="BR12" s="778"/>
      <c r="BS12" s="778"/>
      <c r="BT12" s="778"/>
      <c r="BU12" s="778"/>
      <c r="BV12" s="778"/>
      <c r="BW12" s="778"/>
      <c r="BX12" s="778"/>
      <c r="BY12" s="787"/>
      <c r="BZ12" s="787"/>
      <c r="CA12" s="778"/>
      <c r="CB12" s="778"/>
      <c r="CC12" s="778"/>
      <c r="CD12" s="778"/>
      <c r="CE12" s="778"/>
      <c r="CF12" s="778"/>
      <c r="CG12" s="778"/>
      <c r="CH12" s="778"/>
      <c r="CI12" s="778"/>
      <c r="CJ12" s="778"/>
      <c r="CK12" s="778"/>
      <c r="CL12" s="778"/>
      <c r="CM12" s="778"/>
      <c r="CN12" s="778"/>
      <c r="CO12" s="778"/>
      <c r="CP12" s="778"/>
      <c r="CQ12" s="778"/>
      <c r="CR12" s="778"/>
      <c r="CS12" s="778"/>
      <c r="CT12" s="778"/>
      <c r="CU12" s="778"/>
      <c r="CV12" s="778"/>
      <c r="CW12" s="778"/>
    </row>
    <row r="13" spans="1:254" s="122" customFormat="1" ht="5.25" customHeight="1">
      <c r="A13" s="954"/>
      <c r="B13" s="954"/>
      <c r="C13" s="954"/>
      <c r="D13" s="954"/>
      <c r="E13" s="954"/>
      <c r="F13" s="954"/>
      <c r="G13" s="954"/>
      <c r="H13" s="954"/>
      <c r="I13" s="954"/>
      <c r="J13" s="954"/>
      <c r="K13" s="954"/>
      <c r="L13" s="954"/>
      <c r="M13" s="954"/>
      <c r="N13" s="954"/>
      <c r="O13" s="954"/>
      <c r="P13" s="954"/>
      <c r="Q13" s="954"/>
      <c r="R13" s="954"/>
      <c r="S13" s="954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4"/>
      <c r="AE13" s="954"/>
      <c r="AF13" s="954"/>
      <c r="AG13" s="954"/>
      <c r="AH13" s="954"/>
      <c r="AI13" s="954"/>
      <c r="AJ13" s="954"/>
      <c r="AK13" s="954"/>
      <c r="AL13" s="954"/>
      <c r="AM13" s="954"/>
      <c r="AN13" s="954"/>
      <c r="AO13" s="954"/>
      <c r="AP13" s="954"/>
      <c r="AQ13" s="954"/>
      <c r="AR13" s="954"/>
      <c r="AS13" s="954"/>
      <c r="AT13" s="954"/>
      <c r="AU13" s="954"/>
      <c r="AV13" s="954"/>
      <c r="AW13" s="954"/>
      <c r="AX13" s="954"/>
      <c r="AY13" s="954"/>
      <c r="AZ13" s="954"/>
      <c r="BA13" s="954"/>
      <c r="BB13" s="954"/>
      <c r="BC13" s="954"/>
      <c r="BD13" s="954"/>
      <c r="BE13" s="954"/>
      <c r="BF13" s="954"/>
      <c r="BG13" s="954"/>
      <c r="BH13" s="954"/>
      <c r="BI13" s="954"/>
      <c r="BJ13" s="954"/>
      <c r="BK13" s="954"/>
      <c r="BL13" s="954"/>
      <c r="BM13" s="954"/>
      <c r="BN13" s="954"/>
      <c r="BO13" s="954"/>
      <c r="BP13" s="954"/>
      <c r="BQ13" s="954"/>
      <c r="BR13" s="954"/>
      <c r="BS13" s="954"/>
      <c r="BT13" s="954"/>
      <c r="BU13" s="954"/>
      <c r="BV13" s="954"/>
      <c r="BW13" s="954"/>
      <c r="BX13" s="954"/>
      <c r="BY13" s="954"/>
      <c r="BZ13" s="954"/>
      <c r="CA13" s="954"/>
      <c r="CB13" s="954"/>
      <c r="CC13" s="954"/>
      <c r="CD13" s="954"/>
      <c r="CE13" s="954"/>
      <c r="CF13" s="954"/>
      <c r="CG13" s="954"/>
      <c r="CH13" s="954"/>
      <c r="CI13" s="954"/>
      <c r="CJ13" s="954"/>
      <c r="CK13" s="954"/>
      <c r="CL13" s="954"/>
      <c r="CM13" s="954"/>
      <c r="CN13" s="954"/>
      <c r="CO13" s="954"/>
      <c r="CP13" s="954"/>
      <c r="CQ13" s="954"/>
      <c r="CR13" s="954"/>
      <c r="CS13" s="954"/>
      <c r="CT13" s="954"/>
      <c r="CU13" s="954"/>
      <c r="CV13" s="954"/>
      <c r="CW13" s="954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</row>
    <row r="14" spans="1:101" ht="11.25" customHeight="1">
      <c r="A14" s="1136" t="s">
        <v>266</v>
      </c>
      <c r="B14" s="828" t="s">
        <v>689</v>
      </c>
      <c r="C14" s="240">
        <v>406051</v>
      </c>
      <c r="D14" s="1130">
        <v>333</v>
      </c>
      <c r="E14" s="383">
        <v>121</v>
      </c>
      <c r="F14" s="844">
        <v>13</v>
      </c>
      <c r="G14" s="383">
        <v>3.4</v>
      </c>
      <c r="H14" s="384" t="s">
        <v>684</v>
      </c>
      <c r="I14" s="386">
        <v>1100</v>
      </c>
      <c r="J14" s="846">
        <v>21000</v>
      </c>
      <c r="K14" s="601">
        <v>1550</v>
      </c>
      <c r="L14" s="602" t="s">
        <v>256</v>
      </c>
      <c r="M14" s="603">
        <v>4</v>
      </c>
      <c r="N14" s="386">
        <v>950</v>
      </c>
      <c r="O14" s="846">
        <v>38</v>
      </c>
      <c r="P14" s="526">
        <v>4</v>
      </c>
      <c r="Q14" s="249" t="s">
        <v>257</v>
      </c>
      <c r="R14" s="519">
        <v>2</v>
      </c>
      <c r="S14" s="211"/>
      <c r="T14" s="212"/>
      <c r="U14" s="893"/>
      <c r="V14" s="893"/>
      <c r="W14" s="893"/>
      <c r="X14" s="893"/>
      <c r="Y14" s="893"/>
      <c r="Z14" s="893"/>
      <c r="AA14" s="893"/>
      <c r="AB14" s="893"/>
      <c r="AC14" s="220"/>
      <c r="AD14" s="893"/>
      <c r="AE14" s="893"/>
      <c r="AF14" s="893"/>
      <c r="AG14" s="893"/>
      <c r="AH14" s="893"/>
      <c r="AI14" s="893"/>
      <c r="AJ14" s="893"/>
      <c r="AK14" s="893"/>
      <c r="AL14" s="893"/>
      <c r="AM14" s="893"/>
      <c r="AN14" s="893"/>
      <c r="AO14" s="893"/>
      <c r="AP14" s="893"/>
      <c r="AQ14" s="893"/>
      <c r="AR14" s="893"/>
      <c r="AS14" s="893"/>
      <c r="AT14" s="893"/>
      <c r="AU14" s="515"/>
      <c r="AV14" s="515"/>
      <c r="AW14" s="515"/>
      <c r="AX14" s="515"/>
      <c r="AY14" s="515"/>
      <c r="AZ14" s="515"/>
      <c r="BA14" s="515"/>
      <c r="BB14" s="884"/>
      <c r="BC14" s="783"/>
      <c r="BD14" s="783"/>
      <c r="BE14" s="778"/>
      <c r="BF14" s="783"/>
      <c r="BG14" s="783"/>
      <c r="BH14" s="783"/>
      <c r="BI14" s="778"/>
      <c r="BJ14" s="778"/>
      <c r="BK14" s="778"/>
      <c r="BL14" s="784"/>
      <c r="BM14" s="778"/>
      <c r="BN14" s="778"/>
      <c r="BO14" s="778"/>
      <c r="BP14" s="785"/>
      <c r="BQ14" s="778"/>
      <c r="BR14" s="778"/>
      <c r="BS14" s="778"/>
      <c r="BT14" s="786"/>
      <c r="BU14" s="778"/>
      <c r="BV14" s="778"/>
      <c r="BW14" s="778"/>
      <c r="BX14" s="778"/>
      <c r="BY14" s="787"/>
      <c r="BZ14" s="787"/>
      <c r="CA14" s="778"/>
      <c r="CB14" s="778"/>
      <c r="CC14" s="778"/>
      <c r="CD14" s="789"/>
      <c r="CE14" s="778"/>
      <c r="CF14" s="778"/>
      <c r="CG14" s="778"/>
      <c r="CH14" s="778"/>
      <c r="CI14" s="779"/>
      <c r="CJ14" s="778"/>
      <c r="CK14" s="778"/>
      <c r="CL14" s="778"/>
      <c r="CM14" s="778"/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</row>
    <row r="15" spans="1:101" ht="11.25" customHeight="1">
      <c r="A15" s="1136"/>
      <c r="B15" s="828"/>
      <c r="C15" s="956"/>
      <c r="D15" s="956"/>
      <c r="E15" s="669"/>
      <c r="F15" s="922"/>
      <c r="G15" s="669"/>
      <c r="H15" s="620"/>
      <c r="I15" s="671"/>
      <c r="J15" s="926"/>
      <c r="K15" s="672"/>
      <c r="L15" s="673"/>
      <c r="M15" s="603"/>
      <c r="N15" s="671"/>
      <c r="O15" s="926"/>
      <c r="P15" s="526"/>
      <c r="Q15" s="249" t="s">
        <v>259</v>
      </c>
      <c r="R15" s="527">
        <v>2</v>
      </c>
      <c r="S15" s="211"/>
      <c r="T15" s="212"/>
      <c r="U15" s="893"/>
      <c r="V15" s="893"/>
      <c r="W15" s="893"/>
      <c r="X15" s="893"/>
      <c r="Y15" s="893"/>
      <c r="Z15" s="893"/>
      <c r="AA15" s="893"/>
      <c r="AB15" s="893"/>
      <c r="AC15" s="220"/>
      <c r="AD15" s="893"/>
      <c r="AE15" s="893"/>
      <c r="AF15" s="893"/>
      <c r="AG15" s="893"/>
      <c r="AH15" s="893"/>
      <c r="AI15" s="893"/>
      <c r="AJ15" s="893"/>
      <c r="AK15" s="893"/>
      <c r="AL15" s="893"/>
      <c r="AM15" s="893"/>
      <c r="AN15" s="893"/>
      <c r="AO15" s="893"/>
      <c r="AP15" s="893"/>
      <c r="AQ15" s="893"/>
      <c r="AR15" s="893"/>
      <c r="AS15" s="893"/>
      <c r="AT15" s="893"/>
      <c r="AU15" s="515"/>
      <c r="AV15" s="515"/>
      <c r="AW15" s="515"/>
      <c r="AX15" s="515"/>
      <c r="AY15" s="515"/>
      <c r="AZ15" s="515"/>
      <c r="BA15" s="515"/>
      <c r="BB15" s="884"/>
      <c r="BC15" s="783"/>
      <c r="BD15" s="783"/>
      <c r="BE15" s="783"/>
      <c r="BF15" s="783"/>
      <c r="BG15" s="783"/>
      <c r="BH15" s="783"/>
      <c r="BI15" s="783"/>
      <c r="BJ15" s="783"/>
      <c r="BK15" s="783"/>
      <c r="BL15" s="783"/>
      <c r="BM15" s="783"/>
      <c r="BN15" s="783"/>
      <c r="BO15" s="783"/>
      <c r="BP15" s="783"/>
      <c r="BQ15" s="783"/>
      <c r="BR15" s="783"/>
      <c r="BS15" s="783"/>
      <c r="BT15" s="783"/>
      <c r="BU15" s="783"/>
      <c r="BV15" s="783"/>
      <c r="BW15" s="783"/>
      <c r="BX15" s="783"/>
      <c r="BY15" s="787"/>
      <c r="BZ15" s="787"/>
      <c r="CA15" s="778"/>
      <c r="CB15" s="778"/>
      <c r="CC15" s="778"/>
      <c r="CD15" s="778"/>
      <c r="CE15" s="778"/>
      <c r="CF15" s="778"/>
      <c r="CG15" s="778"/>
      <c r="CH15" s="778"/>
      <c r="CI15" s="778"/>
      <c r="CJ15" s="778"/>
      <c r="CK15" s="778"/>
      <c r="CL15" s="778"/>
      <c r="CM15" s="778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</row>
    <row r="16" spans="1:254" s="122" customFormat="1" ht="5.25" customHeight="1">
      <c r="A16" s="954"/>
      <c r="B16" s="954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4"/>
      <c r="AM16" s="954"/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4"/>
      <c r="BW16" s="954"/>
      <c r="BX16" s="954"/>
      <c r="BY16" s="954"/>
      <c r="BZ16" s="954"/>
      <c r="CA16" s="954"/>
      <c r="CB16" s="954"/>
      <c r="CC16" s="954"/>
      <c r="CD16" s="954"/>
      <c r="CE16" s="954"/>
      <c r="CF16" s="954"/>
      <c r="CG16" s="954"/>
      <c r="CH16" s="954"/>
      <c r="CI16" s="954"/>
      <c r="CJ16" s="954"/>
      <c r="CK16" s="954"/>
      <c r="CL16" s="954"/>
      <c r="CM16" s="954"/>
      <c r="CN16" s="954"/>
      <c r="CO16" s="954"/>
      <c r="CP16" s="954"/>
      <c r="CQ16" s="954"/>
      <c r="CR16" s="954"/>
      <c r="CS16" s="954"/>
      <c r="CT16" s="954"/>
      <c r="CU16" s="954"/>
      <c r="CV16" s="954"/>
      <c r="CW16" s="954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</row>
    <row r="17" spans="1:101" ht="11.25" customHeight="1">
      <c r="A17" s="1137" t="s">
        <v>268</v>
      </c>
      <c r="B17" s="828" t="s">
        <v>690</v>
      </c>
      <c r="C17" s="240">
        <v>450448</v>
      </c>
      <c r="D17" s="1130">
        <v>333</v>
      </c>
      <c r="E17" s="1138">
        <v>154.9</v>
      </c>
      <c r="F17" s="844">
        <v>20</v>
      </c>
      <c r="G17" s="383">
        <v>2.8</v>
      </c>
      <c r="H17" s="384" t="s">
        <v>688</v>
      </c>
      <c r="I17" s="386">
        <v>900</v>
      </c>
      <c r="J17" s="846">
        <v>16800</v>
      </c>
      <c r="K17" s="601">
        <v>1350</v>
      </c>
      <c r="L17" s="602" t="s">
        <v>256</v>
      </c>
      <c r="M17" s="603">
        <v>4</v>
      </c>
      <c r="N17" s="386">
        <v>2100</v>
      </c>
      <c r="O17" s="1139">
        <v>63</v>
      </c>
      <c r="P17" s="248">
        <v>4</v>
      </c>
      <c r="Q17" s="249" t="s">
        <v>257</v>
      </c>
      <c r="R17" s="519">
        <v>2</v>
      </c>
      <c r="S17" s="211"/>
      <c r="T17" s="212"/>
      <c r="U17" s="893"/>
      <c r="V17" s="893"/>
      <c r="W17" s="893"/>
      <c r="X17" s="893"/>
      <c r="Y17" s="893"/>
      <c r="Z17" s="169"/>
      <c r="AA17" s="893"/>
      <c r="AB17" s="893"/>
      <c r="AC17" s="893"/>
      <c r="AD17" s="893"/>
      <c r="AE17" s="893"/>
      <c r="AF17" s="893"/>
      <c r="AG17" s="1140"/>
      <c r="AH17" s="1140"/>
      <c r="AI17" s="893"/>
      <c r="AJ17" s="893"/>
      <c r="AK17" s="893"/>
      <c r="AL17" s="181"/>
      <c r="AM17" s="893"/>
      <c r="AN17" s="893"/>
      <c r="AO17" s="893"/>
      <c r="AP17" s="893"/>
      <c r="AQ17" s="893"/>
      <c r="AR17" s="893"/>
      <c r="AS17" s="893"/>
      <c r="AT17" s="894"/>
      <c r="AU17" s="515"/>
      <c r="AV17" s="515"/>
      <c r="AW17" s="515"/>
      <c r="AX17" s="515"/>
      <c r="AY17" s="515"/>
      <c r="AZ17" s="515"/>
      <c r="BA17" s="515"/>
      <c r="BB17" s="884"/>
      <c r="BC17" s="783"/>
      <c r="BD17" s="783"/>
      <c r="BE17" s="778"/>
      <c r="BF17" s="783"/>
      <c r="BG17" s="783"/>
      <c r="BH17" s="783"/>
      <c r="BI17" s="778"/>
      <c r="BJ17" s="778"/>
      <c r="BK17" s="778"/>
      <c r="BL17" s="784"/>
      <c r="BM17" s="778"/>
      <c r="BN17" s="778"/>
      <c r="BO17" s="778"/>
      <c r="BP17" s="785"/>
      <c r="BQ17" s="778"/>
      <c r="BR17" s="778"/>
      <c r="BS17" s="778"/>
      <c r="BT17" s="786"/>
      <c r="BU17" s="778"/>
      <c r="BV17" s="778"/>
      <c r="BW17" s="778"/>
      <c r="BX17" s="778"/>
      <c r="BY17" s="787"/>
      <c r="BZ17" s="787"/>
      <c r="CA17" s="778"/>
      <c r="CB17" s="778"/>
      <c r="CC17" s="778"/>
      <c r="CD17" s="789"/>
      <c r="CE17" s="778"/>
      <c r="CF17" s="778"/>
      <c r="CG17" s="778"/>
      <c r="CH17" s="778"/>
      <c r="CI17" s="779"/>
      <c r="CJ17" s="778"/>
      <c r="CK17" s="778"/>
      <c r="CL17" s="778"/>
      <c r="CM17" s="778"/>
      <c r="CN17" s="778"/>
      <c r="CO17" s="778"/>
      <c r="CP17" s="778"/>
      <c r="CQ17" s="778"/>
      <c r="CR17" s="778"/>
      <c r="CS17" s="778"/>
      <c r="CT17" s="778"/>
      <c r="CU17" s="778"/>
      <c r="CV17" s="778"/>
      <c r="CW17" s="778"/>
    </row>
    <row r="18" spans="1:101" ht="11.25" customHeight="1">
      <c r="A18" s="1137"/>
      <c r="B18" s="828"/>
      <c r="C18" s="956"/>
      <c r="D18" s="956"/>
      <c r="E18" s="669"/>
      <c r="F18" s="922"/>
      <c r="G18" s="669"/>
      <c r="H18" s="620"/>
      <c r="I18" s="671"/>
      <c r="J18" s="926"/>
      <c r="K18" s="672"/>
      <c r="L18" s="673"/>
      <c r="M18" s="603"/>
      <c r="N18" s="671"/>
      <c r="O18" s="926"/>
      <c r="P18" s="248"/>
      <c r="Q18" s="249" t="s">
        <v>259</v>
      </c>
      <c r="R18" s="527">
        <v>2</v>
      </c>
      <c r="S18" s="211"/>
      <c r="T18" s="212"/>
      <c r="U18" s="893"/>
      <c r="V18" s="893"/>
      <c r="W18" s="893"/>
      <c r="X18" s="893"/>
      <c r="Y18" s="893"/>
      <c r="Z18" s="169"/>
      <c r="AA18" s="893"/>
      <c r="AB18" s="893"/>
      <c r="AC18" s="893"/>
      <c r="AD18" s="893"/>
      <c r="AE18" s="893"/>
      <c r="AF18" s="893"/>
      <c r="AG18" s="1140"/>
      <c r="AH18" s="1140"/>
      <c r="AI18" s="893"/>
      <c r="AJ18" s="893"/>
      <c r="AK18" s="893"/>
      <c r="AL18" s="181"/>
      <c r="AM18" s="893"/>
      <c r="AN18" s="893"/>
      <c r="AO18" s="893"/>
      <c r="AP18" s="893"/>
      <c r="AQ18" s="893"/>
      <c r="AR18" s="893"/>
      <c r="AS18" s="893"/>
      <c r="AT18" s="894"/>
      <c r="AU18" s="515"/>
      <c r="AV18" s="515"/>
      <c r="AW18" s="515"/>
      <c r="AX18" s="515"/>
      <c r="AY18" s="515"/>
      <c r="AZ18" s="515"/>
      <c r="BA18" s="515"/>
      <c r="BB18" s="884"/>
      <c r="BC18" s="783"/>
      <c r="BD18" s="783"/>
      <c r="BE18" s="783"/>
      <c r="BF18" s="783"/>
      <c r="BG18" s="783"/>
      <c r="BH18" s="783"/>
      <c r="BI18" s="783"/>
      <c r="BJ18" s="783"/>
      <c r="BK18" s="783"/>
      <c r="BL18" s="783"/>
      <c r="BM18" s="783"/>
      <c r="BN18" s="783"/>
      <c r="BO18" s="783"/>
      <c r="BP18" s="783"/>
      <c r="BQ18" s="783"/>
      <c r="BR18" s="783"/>
      <c r="BS18" s="783"/>
      <c r="BT18" s="783"/>
      <c r="BU18" s="783"/>
      <c r="BV18" s="783"/>
      <c r="BW18" s="783"/>
      <c r="BX18" s="783"/>
      <c r="BY18" s="787"/>
      <c r="BZ18" s="787"/>
      <c r="CA18" s="778"/>
      <c r="CB18" s="778"/>
      <c r="CC18" s="778"/>
      <c r="CD18" s="778"/>
      <c r="CE18" s="778"/>
      <c r="CF18" s="778"/>
      <c r="CG18" s="778"/>
      <c r="CH18" s="778"/>
      <c r="CI18" s="778"/>
      <c r="CJ18" s="778"/>
      <c r="CK18" s="778"/>
      <c r="CL18" s="778"/>
      <c r="CM18" s="778"/>
      <c r="CN18" s="778"/>
      <c r="CO18" s="778"/>
      <c r="CP18" s="778"/>
      <c r="CQ18" s="778"/>
      <c r="CR18" s="778"/>
      <c r="CS18" s="778"/>
      <c r="CT18" s="778"/>
      <c r="CU18" s="778"/>
      <c r="CV18" s="778"/>
      <c r="CW18" s="778"/>
    </row>
    <row r="19" spans="1:254" s="122" customFormat="1" ht="5.25" customHeight="1">
      <c r="A19" s="954"/>
      <c r="B19" s="954"/>
      <c r="C19" s="954"/>
      <c r="D19" s="954"/>
      <c r="E19" s="954"/>
      <c r="F19" s="954"/>
      <c r="G19" s="954"/>
      <c r="H19" s="954"/>
      <c r="I19" s="954"/>
      <c r="J19" s="954"/>
      <c r="K19" s="954"/>
      <c r="L19" s="954"/>
      <c r="M19" s="954"/>
      <c r="N19" s="954"/>
      <c r="O19" s="954"/>
      <c r="P19" s="954"/>
      <c r="Q19" s="954"/>
      <c r="R19" s="954"/>
      <c r="S19" s="954"/>
      <c r="T19" s="954"/>
      <c r="U19" s="954"/>
      <c r="V19" s="954"/>
      <c r="W19" s="954"/>
      <c r="X19" s="954"/>
      <c r="Y19" s="954"/>
      <c r="Z19" s="954"/>
      <c r="AA19" s="954"/>
      <c r="AB19" s="954"/>
      <c r="AC19" s="954"/>
      <c r="AD19" s="954"/>
      <c r="AE19" s="954"/>
      <c r="AF19" s="954"/>
      <c r="AG19" s="954"/>
      <c r="AH19" s="954"/>
      <c r="AI19" s="954"/>
      <c r="AJ19" s="954"/>
      <c r="AK19" s="954"/>
      <c r="AL19" s="954"/>
      <c r="AM19" s="954"/>
      <c r="AN19" s="954"/>
      <c r="AO19" s="954"/>
      <c r="AP19" s="954"/>
      <c r="AQ19" s="954"/>
      <c r="AR19" s="954"/>
      <c r="AS19" s="954"/>
      <c r="AT19" s="954"/>
      <c r="AU19" s="954"/>
      <c r="AV19" s="954"/>
      <c r="AW19" s="954"/>
      <c r="AX19" s="954"/>
      <c r="AY19" s="954"/>
      <c r="AZ19" s="954"/>
      <c r="BA19" s="954"/>
      <c r="BB19" s="954"/>
      <c r="BC19" s="954"/>
      <c r="BD19" s="954"/>
      <c r="BE19" s="954"/>
      <c r="BF19" s="954"/>
      <c r="BG19" s="954"/>
      <c r="BH19" s="954"/>
      <c r="BI19" s="954"/>
      <c r="BJ19" s="954"/>
      <c r="BK19" s="954"/>
      <c r="BL19" s="954"/>
      <c r="BM19" s="954"/>
      <c r="BN19" s="954"/>
      <c r="BO19" s="954"/>
      <c r="BP19" s="954"/>
      <c r="BQ19" s="954"/>
      <c r="BR19" s="954"/>
      <c r="BS19" s="954"/>
      <c r="BT19" s="954"/>
      <c r="BU19" s="954"/>
      <c r="BV19" s="954"/>
      <c r="BW19" s="954"/>
      <c r="BX19" s="954"/>
      <c r="BY19" s="954"/>
      <c r="BZ19" s="954"/>
      <c r="CA19" s="954"/>
      <c r="CB19" s="954"/>
      <c r="CC19" s="954"/>
      <c r="CD19" s="954"/>
      <c r="CE19" s="954"/>
      <c r="CF19" s="954"/>
      <c r="CG19" s="954"/>
      <c r="CH19" s="954"/>
      <c r="CI19" s="954"/>
      <c r="CJ19" s="954"/>
      <c r="CK19" s="954"/>
      <c r="CL19" s="954"/>
      <c r="CM19" s="954"/>
      <c r="CN19" s="954"/>
      <c r="CO19" s="954"/>
      <c r="CP19" s="954"/>
      <c r="CQ19" s="954"/>
      <c r="CR19" s="954"/>
      <c r="CS19" s="954"/>
      <c r="CT19" s="954"/>
      <c r="CU19" s="954"/>
      <c r="CV19" s="954"/>
      <c r="CW19" s="954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  <c r="IS19" s="342"/>
      <c r="IT19" s="342"/>
    </row>
    <row r="20" spans="1:101" ht="11.25" customHeight="1">
      <c r="A20" s="1141" t="s">
        <v>271</v>
      </c>
      <c r="B20" s="828" t="s">
        <v>691</v>
      </c>
      <c r="C20" s="240">
        <v>470629</v>
      </c>
      <c r="D20" s="1130">
        <v>333</v>
      </c>
      <c r="E20" s="383">
        <v>88</v>
      </c>
      <c r="F20" s="844">
        <v>8</v>
      </c>
      <c r="G20" s="383">
        <v>2.3</v>
      </c>
      <c r="H20" s="803" t="s">
        <v>686</v>
      </c>
      <c r="I20" s="386">
        <v>950</v>
      </c>
      <c r="J20" s="846">
        <v>16800</v>
      </c>
      <c r="K20" s="1142">
        <v>1700</v>
      </c>
      <c r="L20" s="602" t="s">
        <v>256</v>
      </c>
      <c r="M20" s="603">
        <v>4</v>
      </c>
      <c r="N20" s="386">
        <v>850</v>
      </c>
      <c r="O20" s="846">
        <v>34</v>
      </c>
      <c r="P20" s="248">
        <v>3</v>
      </c>
      <c r="Q20" s="249" t="s">
        <v>257</v>
      </c>
      <c r="R20" s="519">
        <v>1</v>
      </c>
      <c r="S20" s="211"/>
      <c r="T20" s="212"/>
      <c r="U20" s="893"/>
      <c r="V20" s="893"/>
      <c r="W20" s="893"/>
      <c r="X20" s="167"/>
      <c r="Y20" s="893"/>
      <c r="Z20" s="169"/>
      <c r="AA20" s="893"/>
      <c r="AB20" s="893"/>
      <c r="AC20" s="893"/>
      <c r="AD20" s="893"/>
      <c r="AE20" s="893"/>
      <c r="AF20" s="893"/>
      <c r="AG20" s="893"/>
      <c r="AH20" s="893"/>
      <c r="AI20" s="893"/>
      <c r="AJ20" s="893"/>
      <c r="AK20" s="893"/>
      <c r="AL20" s="893"/>
      <c r="AM20" s="893"/>
      <c r="AN20" s="893"/>
      <c r="AO20" s="893"/>
      <c r="AP20" s="893"/>
      <c r="AQ20" s="893"/>
      <c r="AR20" s="893"/>
      <c r="AS20" s="893"/>
      <c r="AT20" s="894"/>
      <c r="AU20" s="515"/>
      <c r="AV20" s="515"/>
      <c r="AW20" s="515"/>
      <c r="AX20" s="515"/>
      <c r="AY20" s="515"/>
      <c r="AZ20" s="515"/>
      <c r="BA20" s="515"/>
      <c r="BB20" s="884"/>
      <c r="BC20" s="783"/>
      <c r="BD20" s="783"/>
      <c r="BE20" s="778"/>
      <c r="BF20" s="783"/>
      <c r="BG20" s="783"/>
      <c r="BH20" s="783"/>
      <c r="BI20" s="778"/>
      <c r="BJ20" s="778"/>
      <c r="BK20" s="778"/>
      <c r="BL20" s="784"/>
      <c r="BM20" s="778"/>
      <c r="BN20" s="778"/>
      <c r="BO20" s="778"/>
      <c r="BP20" s="785"/>
      <c r="BQ20" s="778"/>
      <c r="BR20" s="778"/>
      <c r="BS20" s="778"/>
      <c r="BT20" s="786"/>
      <c r="BU20" s="778"/>
      <c r="BV20" s="778"/>
      <c r="BW20" s="778"/>
      <c r="BX20" s="778"/>
      <c r="BY20" s="787"/>
      <c r="BZ20" s="787"/>
      <c r="CA20" s="778"/>
      <c r="CB20" s="778"/>
      <c r="CC20" s="778"/>
      <c r="CD20" s="789"/>
      <c r="CE20" s="778"/>
      <c r="CF20" s="778"/>
      <c r="CG20" s="778"/>
      <c r="CH20" s="778"/>
      <c r="CI20" s="779"/>
      <c r="CJ20" s="778"/>
      <c r="CK20" s="778"/>
      <c r="CL20" s="778"/>
      <c r="CM20" s="778"/>
      <c r="CN20" s="778"/>
      <c r="CO20" s="778"/>
      <c r="CP20" s="778"/>
      <c r="CQ20" s="778"/>
      <c r="CR20" s="778"/>
      <c r="CS20" s="778"/>
      <c r="CT20" s="778"/>
      <c r="CU20" s="778"/>
      <c r="CV20" s="778"/>
      <c r="CW20" s="778"/>
    </row>
    <row r="21" spans="1:101" ht="11.25" customHeight="1">
      <c r="A21" s="1141"/>
      <c r="B21" s="828"/>
      <c r="C21" s="956"/>
      <c r="D21" s="956"/>
      <c r="E21" s="669"/>
      <c r="F21" s="922"/>
      <c r="G21" s="669"/>
      <c r="H21" s="620"/>
      <c r="I21" s="671"/>
      <c r="J21" s="926"/>
      <c r="K21" s="672"/>
      <c r="L21" s="673"/>
      <c r="M21" s="603"/>
      <c r="N21" s="671"/>
      <c r="O21" s="926"/>
      <c r="P21" s="248"/>
      <c r="Q21" s="249" t="s">
        <v>259</v>
      </c>
      <c r="R21" s="527">
        <v>2</v>
      </c>
      <c r="S21" s="211"/>
      <c r="T21" s="212"/>
      <c r="U21" s="893"/>
      <c r="V21" s="893"/>
      <c r="W21" s="893"/>
      <c r="X21" s="167"/>
      <c r="Y21" s="893"/>
      <c r="Z21" s="169"/>
      <c r="AA21" s="893"/>
      <c r="AB21" s="893"/>
      <c r="AC21" s="893"/>
      <c r="AD21" s="893"/>
      <c r="AE21" s="893"/>
      <c r="AF21" s="893"/>
      <c r="AG21" s="893"/>
      <c r="AH21" s="893"/>
      <c r="AI21" s="893"/>
      <c r="AJ21" s="893"/>
      <c r="AK21" s="893"/>
      <c r="AL21" s="893"/>
      <c r="AM21" s="893"/>
      <c r="AN21" s="893"/>
      <c r="AO21" s="893"/>
      <c r="AP21" s="893"/>
      <c r="AQ21" s="893"/>
      <c r="AR21" s="893"/>
      <c r="AS21" s="893"/>
      <c r="AT21" s="894"/>
      <c r="AU21" s="515"/>
      <c r="AV21" s="515"/>
      <c r="AW21" s="515"/>
      <c r="AX21" s="515"/>
      <c r="AY21" s="515"/>
      <c r="AZ21" s="515"/>
      <c r="BA21" s="515"/>
      <c r="BB21" s="884"/>
      <c r="BC21" s="783"/>
      <c r="BD21" s="783"/>
      <c r="BE21" s="783"/>
      <c r="BF21" s="783"/>
      <c r="BG21" s="783"/>
      <c r="BH21" s="783"/>
      <c r="BI21" s="778"/>
      <c r="BJ21" s="778"/>
      <c r="BK21" s="778"/>
      <c r="BL21" s="778"/>
      <c r="BM21" s="778"/>
      <c r="BN21" s="778"/>
      <c r="BO21" s="778"/>
      <c r="BP21" s="778"/>
      <c r="BQ21" s="778"/>
      <c r="BR21" s="778"/>
      <c r="BS21" s="778"/>
      <c r="BT21" s="778"/>
      <c r="BU21" s="778"/>
      <c r="BV21" s="778"/>
      <c r="BW21" s="778"/>
      <c r="BX21" s="778"/>
      <c r="BY21" s="787"/>
      <c r="BZ21" s="787"/>
      <c r="CA21" s="778"/>
      <c r="CB21" s="778"/>
      <c r="CC21" s="778"/>
      <c r="CD21" s="778"/>
      <c r="CE21" s="778"/>
      <c r="CF21" s="778"/>
      <c r="CG21" s="778"/>
      <c r="CH21" s="778"/>
      <c r="CI21" s="778"/>
      <c r="CJ21" s="778"/>
      <c r="CK21" s="778"/>
      <c r="CL21" s="778"/>
      <c r="CM21" s="778"/>
      <c r="CN21" s="778"/>
      <c r="CO21" s="778"/>
      <c r="CP21" s="778"/>
      <c r="CQ21" s="778"/>
      <c r="CR21" s="778"/>
      <c r="CS21" s="778"/>
      <c r="CT21" s="778"/>
      <c r="CU21" s="778"/>
      <c r="CV21" s="778"/>
      <c r="CW21" s="778"/>
    </row>
    <row r="22" spans="1:254" s="122" customFormat="1" ht="5.25" customHeight="1">
      <c r="A22" s="954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D22" s="954"/>
      <c r="BE22" s="954"/>
      <c r="BF22" s="954"/>
      <c r="BG22" s="954"/>
      <c r="BH22" s="954"/>
      <c r="BI22" s="954"/>
      <c r="BJ22" s="954"/>
      <c r="BK22" s="954"/>
      <c r="BL22" s="954"/>
      <c r="BM22" s="954"/>
      <c r="BN22" s="954"/>
      <c r="BO22" s="954"/>
      <c r="BP22" s="954"/>
      <c r="BQ22" s="954"/>
      <c r="BR22" s="954"/>
      <c r="BS22" s="954"/>
      <c r="BT22" s="954"/>
      <c r="BU22" s="954"/>
      <c r="BV22" s="954"/>
      <c r="BW22" s="954"/>
      <c r="BX22" s="954"/>
      <c r="BY22" s="954"/>
      <c r="BZ22" s="954"/>
      <c r="CA22" s="954"/>
      <c r="CB22" s="954"/>
      <c r="CC22" s="954"/>
      <c r="CD22" s="954"/>
      <c r="CE22" s="954"/>
      <c r="CF22" s="954"/>
      <c r="CG22" s="954"/>
      <c r="CH22" s="954"/>
      <c r="CI22" s="954"/>
      <c r="CJ22" s="954"/>
      <c r="CK22" s="954"/>
      <c r="CL22" s="954"/>
      <c r="CM22" s="954"/>
      <c r="CN22" s="954"/>
      <c r="CO22" s="954"/>
      <c r="CP22" s="954"/>
      <c r="CQ22" s="954"/>
      <c r="CR22" s="954"/>
      <c r="CS22" s="954"/>
      <c r="CT22" s="954"/>
      <c r="CU22" s="954"/>
      <c r="CV22" s="954"/>
      <c r="CW22" s="954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  <c r="IS22" s="342"/>
      <c r="IT22" s="342"/>
    </row>
    <row r="23" spans="1:101" ht="11.25" customHeight="1">
      <c r="A23" s="1143" t="s">
        <v>280</v>
      </c>
      <c r="B23" s="828" t="s">
        <v>692</v>
      </c>
      <c r="C23" s="249" t="s">
        <v>401</v>
      </c>
      <c r="D23" s="1130">
        <v>333</v>
      </c>
      <c r="E23" s="383">
        <v>115</v>
      </c>
      <c r="F23" s="382">
        <v>15</v>
      </c>
      <c r="G23" s="1144">
        <v>4.3</v>
      </c>
      <c r="H23" s="384" t="s">
        <v>688</v>
      </c>
      <c r="I23" s="386">
        <v>850</v>
      </c>
      <c r="J23" s="386">
        <v>15750</v>
      </c>
      <c r="K23" s="601">
        <v>1425</v>
      </c>
      <c r="L23" s="602" t="s">
        <v>256</v>
      </c>
      <c r="M23" s="603">
        <v>4</v>
      </c>
      <c r="N23" s="386">
        <v>850</v>
      </c>
      <c r="O23" s="386">
        <v>38</v>
      </c>
      <c r="P23" s="1133">
        <v>4</v>
      </c>
      <c r="Q23" s="249" t="s">
        <v>257</v>
      </c>
      <c r="R23" s="519">
        <v>2</v>
      </c>
      <c r="S23" s="211"/>
      <c r="T23" s="212"/>
      <c r="U23" s="893"/>
      <c r="V23" s="893"/>
      <c r="W23" s="893"/>
      <c r="X23" s="167"/>
      <c r="Y23" s="893"/>
      <c r="Z23" s="169"/>
      <c r="AA23" s="893"/>
      <c r="AB23" s="893"/>
      <c r="AC23" s="893"/>
      <c r="AD23" s="893"/>
      <c r="AE23" s="893"/>
      <c r="AF23" s="893"/>
      <c r="AG23" s="893"/>
      <c r="AH23" s="894"/>
      <c r="AI23" s="893"/>
      <c r="AJ23" s="893"/>
      <c r="AK23" s="894"/>
      <c r="AL23" s="893"/>
      <c r="AM23" s="893"/>
      <c r="AN23" s="893"/>
      <c r="AO23" s="893"/>
      <c r="AP23" s="894"/>
      <c r="AQ23" s="894"/>
      <c r="AR23" s="894"/>
      <c r="AS23" s="894"/>
      <c r="AT23" s="893"/>
      <c r="AU23" s="515"/>
      <c r="AV23" s="515"/>
      <c r="AW23" s="515"/>
      <c r="AX23" s="515"/>
      <c r="AY23" s="353"/>
      <c r="AZ23" s="353"/>
      <c r="BA23" s="353"/>
      <c r="BB23" s="884"/>
      <c r="BC23" s="783"/>
      <c r="BD23" s="783"/>
      <c r="BE23" s="778"/>
      <c r="BF23" s="783"/>
      <c r="BG23" s="783"/>
      <c r="BH23" s="783"/>
      <c r="BI23" s="778"/>
      <c r="BJ23" s="778"/>
      <c r="BK23" s="778"/>
      <c r="BL23" s="784"/>
      <c r="BM23" s="778"/>
      <c r="BN23" s="778"/>
      <c r="BO23" s="778"/>
      <c r="BP23" s="785"/>
      <c r="BQ23" s="778"/>
      <c r="BR23" s="778"/>
      <c r="BS23" s="778"/>
      <c r="BT23" s="786"/>
      <c r="BU23" s="778"/>
      <c r="BV23" s="778"/>
      <c r="BW23" s="778"/>
      <c r="BX23" s="778"/>
      <c r="BY23" s="787"/>
      <c r="BZ23" s="787"/>
      <c r="CA23" s="778"/>
      <c r="CB23" s="778"/>
      <c r="CC23" s="778"/>
      <c r="CD23" s="789"/>
      <c r="CE23" s="778"/>
      <c r="CF23" s="778"/>
      <c r="CG23" s="778"/>
      <c r="CH23" s="778"/>
      <c r="CI23" s="779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778"/>
      <c r="CV23" s="778"/>
      <c r="CW23" s="778"/>
    </row>
    <row r="24" spans="1:101" ht="11.25" customHeight="1">
      <c r="A24" s="1143"/>
      <c r="B24" s="828"/>
      <c r="C24" s="375"/>
      <c r="D24" s="804"/>
      <c r="E24" s="1145"/>
      <c r="F24" s="670"/>
      <c r="G24" s="669"/>
      <c r="H24" s="620"/>
      <c r="I24" s="671"/>
      <c r="J24" s="671"/>
      <c r="K24" s="672"/>
      <c r="L24" s="673"/>
      <c r="M24" s="603"/>
      <c r="N24" s="671"/>
      <c r="O24" s="671"/>
      <c r="P24" s="1133"/>
      <c r="Q24" s="249" t="s">
        <v>259</v>
      </c>
      <c r="R24" s="527">
        <v>2</v>
      </c>
      <c r="S24" s="211"/>
      <c r="T24" s="212"/>
      <c r="U24" s="893"/>
      <c r="V24" s="893"/>
      <c r="W24" s="893"/>
      <c r="X24" s="167"/>
      <c r="Y24" s="893"/>
      <c r="Z24" s="169"/>
      <c r="AA24" s="893"/>
      <c r="AB24" s="893"/>
      <c r="AC24" s="893"/>
      <c r="AD24" s="893"/>
      <c r="AE24" s="893"/>
      <c r="AF24" s="893"/>
      <c r="AG24" s="893"/>
      <c r="AH24" s="893"/>
      <c r="AI24" s="893"/>
      <c r="AJ24" s="893"/>
      <c r="AK24" s="893"/>
      <c r="AL24" s="893"/>
      <c r="AM24" s="893"/>
      <c r="AN24" s="893"/>
      <c r="AO24" s="893"/>
      <c r="AP24" s="894"/>
      <c r="AQ24" s="894"/>
      <c r="AR24" s="894"/>
      <c r="AS24" s="894"/>
      <c r="AT24" s="894"/>
      <c r="AU24" s="515"/>
      <c r="AV24" s="515"/>
      <c r="AW24" s="515"/>
      <c r="AX24" s="515"/>
      <c r="AY24" s="353"/>
      <c r="AZ24" s="353"/>
      <c r="BA24" s="353"/>
      <c r="BB24" s="884"/>
      <c r="BC24" s="783"/>
      <c r="BD24" s="783"/>
      <c r="BE24" s="778"/>
      <c r="BF24" s="783"/>
      <c r="BG24" s="783"/>
      <c r="BH24" s="783"/>
      <c r="BI24" s="778"/>
      <c r="BJ24" s="778"/>
      <c r="BK24" s="778"/>
      <c r="BL24" s="778"/>
      <c r="BM24" s="778"/>
      <c r="BN24" s="778"/>
      <c r="BO24" s="778"/>
      <c r="BP24" s="778"/>
      <c r="BQ24" s="778"/>
      <c r="BR24" s="778"/>
      <c r="BS24" s="778"/>
      <c r="BT24" s="778"/>
      <c r="BU24" s="778"/>
      <c r="BV24" s="778"/>
      <c r="BW24" s="778"/>
      <c r="BX24" s="778"/>
      <c r="BY24" s="787"/>
      <c r="BZ24" s="787"/>
      <c r="CA24" s="778"/>
      <c r="CB24" s="778"/>
      <c r="CC24" s="778"/>
      <c r="CD24" s="778"/>
      <c r="CE24" s="778"/>
      <c r="CF24" s="778"/>
      <c r="CG24" s="778"/>
      <c r="CH24" s="778"/>
      <c r="CI24" s="778"/>
      <c r="CJ24" s="778"/>
      <c r="CK24" s="778"/>
      <c r="CL24" s="778"/>
      <c r="CM24" s="778"/>
      <c r="CN24" s="778"/>
      <c r="CO24" s="778"/>
      <c r="CP24" s="778"/>
      <c r="CQ24" s="778"/>
      <c r="CR24" s="778"/>
      <c r="CS24" s="778"/>
      <c r="CT24" s="778"/>
      <c r="CU24" s="778"/>
      <c r="CV24" s="778"/>
      <c r="CW24" s="778"/>
    </row>
    <row r="25" spans="1:254" s="122" customFormat="1" ht="5.25" customHeight="1">
      <c r="A25" s="954"/>
      <c r="B25" s="954"/>
      <c r="C25" s="954"/>
      <c r="D25" s="954"/>
      <c r="E25" s="954"/>
      <c r="F25" s="954"/>
      <c r="G25" s="954"/>
      <c r="H25" s="954"/>
      <c r="I25" s="954"/>
      <c r="J25" s="954"/>
      <c r="K25" s="954"/>
      <c r="L25" s="954"/>
      <c r="M25" s="954"/>
      <c r="N25" s="954"/>
      <c r="O25" s="954"/>
      <c r="P25" s="954"/>
      <c r="Q25" s="954"/>
      <c r="R25" s="954"/>
      <c r="S25" s="954"/>
      <c r="T25" s="954"/>
      <c r="U25" s="954"/>
      <c r="V25" s="954"/>
      <c r="W25" s="954"/>
      <c r="X25" s="954"/>
      <c r="Y25" s="954"/>
      <c r="Z25" s="954"/>
      <c r="AA25" s="954"/>
      <c r="AB25" s="954"/>
      <c r="AC25" s="954"/>
      <c r="AD25" s="954"/>
      <c r="AE25" s="954"/>
      <c r="AF25" s="954"/>
      <c r="AG25" s="954"/>
      <c r="AH25" s="954"/>
      <c r="AI25" s="954"/>
      <c r="AJ25" s="954"/>
      <c r="AK25" s="954"/>
      <c r="AL25" s="954"/>
      <c r="AM25" s="954"/>
      <c r="AN25" s="954"/>
      <c r="AO25" s="954"/>
      <c r="AP25" s="954"/>
      <c r="AQ25" s="954"/>
      <c r="AR25" s="954"/>
      <c r="AS25" s="954"/>
      <c r="AT25" s="954"/>
      <c r="AU25" s="954"/>
      <c r="AV25" s="954"/>
      <c r="AW25" s="954"/>
      <c r="AX25" s="954"/>
      <c r="AY25" s="954"/>
      <c r="AZ25" s="954"/>
      <c r="BA25" s="954"/>
      <c r="BB25" s="954"/>
      <c r="BC25" s="954"/>
      <c r="BD25" s="954"/>
      <c r="BE25" s="954"/>
      <c r="BF25" s="954"/>
      <c r="BG25" s="954"/>
      <c r="BH25" s="954"/>
      <c r="BI25" s="954"/>
      <c r="BJ25" s="954"/>
      <c r="BK25" s="954"/>
      <c r="BL25" s="954"/>
      <c r="BM25" s="954"/>
      <c r="BN25" s="954"/>
      <c r="BO25" s="954"/>
      <c r="BP25" s="954"/>
      <c r="BQ25" s="954"/>
      <c r="BR25" s="954"/>
      <c r="BS25" s="954"/>
      <c r="BT25" s="954"/>
      <c r="BU25" s="954"/>
      <c r="BV25" s="954"/>
      <c r="BW25" s="954"/>
      <c r="BX25" s="954"/>
      <c r="BY25" s="954"/>
      <c r="BZ25" s="954"/>
      <c r="CA25" s="954"/>
      <c r="CB25" s="954"/>
      <c r="CC25" s="954"/>
      <c r="CD25" s="954"/>
      <c r="CE25" s="954"/>
      <c r="CF25" s="954"/>
      <c r="CG25" s="954"/>
      <c r="CH25" s="954"/>
      <c r="CI25" s="954"/>
      <c r="CJ25" s="954"/>
      <c r="CK25" s="954"/>
      <c r="CL25" s="954"/>
      <c r="CM25" s="954"/>
      <c r="CN25" s="954"/>
      <c r="CO25" s="954"/>
      <c r="CP25" s="954"/>
      <c r="CQ25" s="954"/>
      <c r="CR25" s="954"/>
      <c r="CS25" s="954"/>
      <c r="CT25" s="954"/>
      <c r="CU25" s="954"/>
      <c r="CV25" s="954"/>
      <c r="CW25" s="954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  <c r="IS25" s="342"/>
      <c r="IT25" s="342"/>
    </row>
    <row r="26" spans="1:101" ht="11.25" customHeight="1">
      <c r="A26" s="1146" t="s">
        <v>693</v>
      </c>
      <c r="B26" s="828" t="s">
        <v>694</v>
      </c>
      <c r="C26" s="265">
        <v>302703</v>
      </c>
      <c r="D26" s="1130">
        <v>333</v>
      </c>
      <c r="E26" s="383">
        <v>154</v>
      </c>
      <c r="F26" s="1147">
        <v>24</v>
      </c>
      <c r="G26" s="383">
        <v>2.7</v>
      </c>
      <c r="H26" s="384" t="s">
        <v>684</v>
      </c>
      <c r="I26" s="386">
        <v>925</v>
      </c>
      <c r="J26" s="386">
        <v>14700</v>
      </c>
      <c r="K26" s="821">
        <v>2500</v>
      </c>
      <c r="L26" s="602" t="s">
        <v>256</v>
      </c>
      <c r="M26" s="603">
        <v>3</v>
      </c>
      <c r="N26" s="386">
        <v>1100</v>
      </c>
      <c r="O26" s="820">
        <v>63</v>
      </c>
      <c r="P26" s="526">
        <v>4</v>
      </c>
      <c r="Q26" s="249" t="s">
        <v>257</v>
      </c>
      <c r="R26" s="519">
        <v>2</v>
      </c>
      <c r="S26" s="211"/>
      <c r="T26" s="212"/>
      <c r="U26" s="893"/>
      <c r="V26" s="893"/>
      <c r="W26" s="893"/>
      <c r="X26" s="893"/>
      <c r="Y26" s="893"/>
      <c r="Z26" s="893"/>
      <c r="AA26" s="893"/>
      <c r="AB26" s="893"/>
      <c r="AC26" s="220"/>
      <c r="AD26" s="893"/>
      <c r="AE26" s="893"/>
      <c r="AF26" s="893"/>
      <c r="AG26" s="893"/>
      <c r="AH26" s="893"/>
      <c r="AI26" s="893"/>
      <c r="AJ26" s="893"/>
      <c r="AK26" s="893"/>
      <c r="AL26" s="893"/>
      <c r="AM26" s="893"/>
      <c r="AN26" s="893"/>
      <c r="AO26" s="893"/>
      <c r="AP26" s="893"/>
      <c r="AQ26" s="893"/>
      <c r="AR26" s="893"/>
      <c r="AS26" s="893"/>
      <c r="AT26" s="894"/>
      <c r="AU26" s="515"/>
      <c r="AV26" s="515"/>
      <c r="AW26" s="515"/>
      <c r="AX26" s="515"/>
      <c r="AY26" s="515"/>
      <c r="AZ26" s="515"/>
      <c r="BA26" s="515"/>
      <c r="BB26" s="884"/>
      <c r="BC26" s="783"/>
      <c r="BD26" s="783"/>
      <c r="BE26" s="778"/>
      <c r="BF26" s="783"/>
      <c r="BG26" s="783"/>
      <c r="BH26" s="783"/>
      <c r="BI26" s="778"/>
      <c r="BJ26" s="778"/>
      <c r="BK26" s="778"/>
      <c r="BL26" s="784"/>
      <c r="BM26" s="778"/>
      <c r="BN26" s="778"/>
      <c r="BO26" s="778"/>
      <c r="BP26" s="785"/>
      <c r="BQ26" s="778"/>
      <c r="BR26" s="778"/>
      <c r="BS26" s="778"/>
      <c r="BT26" s="786"/>
      <c r="BU26" s="778"/>
      <c r="BV26" s="778"/>
      <c r="BW26" s="778"/>
      <c r="BX26" s="778"/>
      <c r="BY26" s="787"/>
      <c r="BZ26" s="787"/>
      <c r="CA26" s="778"/>
      <c r="CB26" s="778"/>
      <c r="CC26" s="778"/>
      <c r="CD26" s="789"/>
      <c r="CE26" s="778"/>
      <c r="CF26" s="778"/>
      <c r="CG26" s="778"/>
      <c r="CH26" s="778"/>
      <c r="CI26" s="779"/>
      <c r="CJ26" s="778"/>
      <c r="CK26" s="778"/>
      <c r="CL26" s="778"/>
      <c r="CM26" s="778"/>
      <c r="CN26" s="778"/>
      <c r="CO26" s="778"/>
      <c r="CP26" s="778"/>
      <c r="CQ26" s="778"/>
      <c r="CR26" s="778"/>
      <c r="CS26" s="778"/>
      <c r="CT26" s="778"/>
      <c r="CU26" s="778"/>
      <c r="CV26" s="778"/>
      <c r="CW26" s="778"/>
    </row>
    <row r="27" spans="1:101" ht="11.25" customHeight="1">
      <c r="A27" s="1146"/>
      <c r="B27" s="828"/>
      <c r="C27" s="375"/>
      <c r="D27" s="375"/>
      <c r="E27" s="669"/>
      <c r="F27" s="670"/>
      <c r="G27" s="669"/>
      <c r="H27" s="620"/>
      <c r="I27" s="671"/>
      <c r="J27" s="671"/>
      <c r="K27" s="672"/>
      <c r="L27" s="401"/>
      <c r="M27" s="603"/>
      <c r="N27" s="671"/>
      <c r="O27" s="671"/>
      <c r="P27" s="526"/>
      <c r="Q27" s="249" t="s">
        <v>259</v>
      </c>
      <c r="R27" s="527">
        <v>2</v>
      </c>
      <c r="S27" s="211"/>
      <c r="T27" s="212"/>
      <c r="U27" s="893"/>
      <c r="V27" s="893"/>
      <c r="W27" s="893"/>
      <c r="X27" s="893"/>
      <c r="Y27" s="893"/>
      <c r="Z27" s="893"/>
      <c r="AA27" s="893"/>
      <c r="AB27" s="893"/>
      <c r="AC27" s="220"/>
      <c r="AD27" s="893"/>
      <c r="AE27" s="893"/>
      <c r="AF27" s="893"/>
      <c r="AG27" s="893"/>
      <c r="AH27" s="893"/>
      <c r="AI27" s="893"/>
      <c r="AJ27" s="893"/>
      <c r="AK27" s="893"/>
      <c r="AL27" s="893"/>
      <c r="AM27" s="893"/>
      <c r="AN27" s="893"/>
      <c r="AO27" s="893"/>
      <c r="AP27" s="893"/>
      <c r="AQ27" s="893"/>
      <c r="AR27" s="893"/>
      <c r="AS27" s="893"/>
      <c r="AT27" s="894"/>
      <c r="AU27" s="515"/>
      <c r="AV27" s="515"/>
      <c r="AW27" s="515"/>
      <c r="AX27" s="515"/>
      <c r="AY27" s="515"/>
      <c r="AZ27" s="515"/>
      <c r="BA27" s="515"/>
      <c r="BB27" s="884"/>
      <c r="BC27" s="783"/>
      <c r="BD27" s="783"/>
      <c r="BE27" s="778"/>
      <c r="BF27" s="778"/>
      <c r="BG27" s="778"/>
      <c r="BH27" s="778"/>
      <c r="BI27" s="778"/>
      <c r="BJ27" s="778"/>
      <c r="BK27" s="778"/>
      <c r="BL27" s="778"/>
      <c r="BM27" s="778"/>
      <c r="BN27" s="778"/>
      <c r="BO27" s="778"/>
      <c r="BP27" s="778"/>
      <c r="BQ27" s="778"/>
      <c r="BR27" s="778"/>
      <c r="BS27" s="778"/>
      <c r="BT27" s="778"/>
      <c r="BU27" s="778"/>
      <c r="BV27" s="778"/>
      <c r="BW27" s="778"/>
      <c r="BX27" s="778"/>
      <c r="BY27" s="787"/>
      <c r="BZ27" s="787"/>
      <c r="CA27" s="778"/>
      <c r="CB27" s="778"/>
      <c r="CC27" s="778"/>
      <c r="CD27" s="778"/>
      <c r="CE27" s="778"/>
      <c r="CF27" s="778"/>
      <c r="CG27" s="778"/>
      <c r="CH27" s="778"/>
      <c r="CI27" s="778"/>
      <c r="CJ27" s="778"/>
      <c r="CK27" s="778"/>
      <c r="CL27" s="778"/>
      <c r="CM27" s="778"/>
      <c r="CN27" s="778"/>
      <c r="CO27" s="778"/>
      <c r="CP27" s="778"/>
      <c r="CQ27" s="778"/>
      <c r="CR27" s="778"/>
      <c r="CS27" s="778"/>
      <c r="CT27" s="778"/>
      <c r="CU27" s="778"/>
      <c r="CV27" s="778"/>
      <c r="CW27" s="778"/>
    </row>
    <row r="28" spans="1:254" s="122" customFormat="1" ht="5.25" customHeight="1">
      <c r="A28" s="1146"/>
      <c r="B28" s="954"/>
      <c r="C28" s="954"/>
      <c r="D28" s="954"/>
      <c r="E28" s="954"/>
      <c r="F28" s="954"/>
      <c r="G28" s="954"/>
      <c r="H28" s="954"/>
      <c r="I28" s="954"/>
      <c r="J28" s="954"/>
      <c r="K28" s="954"/>
      <c r="L28" s="954"/>
      <c r="M28" s="954"/>
      <c r="N28" s="954"/>
      <c r="O28" s="954"/>
      <c r="P28" s="954"/>
      <c r="Q28" s="954"/>
      <c r="R28" s="954"/>
      <c r="S28" s="954"/>
      <c r="T28" s="954"/>
      <c r="U28" s="954"/>
      <c r="V28" s="954"/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954"/>
      <c r="AO28" s="954"/>
      <c r="AP28" s="954"/>
      <c r="AQ28" s="954"/>
      <c r="AR28" s="954"/>
      <c r="AS28" s="954"/>
      <c r="AT28" s="954"/>
      <c r="AU28" s="954"/>
      <c r="AV28" s="954"/>
      <c r="AW28" s="954"/>
      <c r="AX28" s="954"/>
      <c r="AY28" s="954"/>
      <c r="AZ28" s="954"/>
      <c r="BA28" s="954"/>
      <c r="BB28" s="954"/>
      <c r="BC28" s="954"/>
      <c r="BD28" s="954"/>
      <c r="BE28" s="954"/>
      <c r="BF28" s="954"/>
      <c r="BG28" s="954"/>
      <c r="BH28" s="954"/>
      <c r="BI28" s="954"/>
      <c r="BJ28" s="954"/>
      <c r="BK28" s="954"/>
      <c r="BL28" s="954"/>
      <c r="BM28" s="954"/>
      <c r="BN28" s="954"/>
      <c r="BO28" s="954"/>
      <c r="BP28" s="954"/>
      <c r="BQ28" s="954"/>
      <c r="BR28" s="954"/>
      <c r="BS28" s="954"/>
      <c r="BT28" s="954"/>
      <c r="BU28" s="954"/>
      <c r="BV28" s="954"/>
      <c r="BW28" s="954"/>
      <c r="BX28" s="954"/>
      <c r="BY28" s="954"/>
      <c r="BZ28" s="954"/>
      <c r="CA28" s="954"/>
      <c r="CB28" s="954"/>
      <c r="CC28" s="954"/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4"/>
      <c r="CR28" s="954"/>
      <c r="CS28" s="954"/>
      <c r="CT28" s="954"/>
      <c r="CU28" s="954"/>
      <c r="CV28" s="954"/>
      <c r="CW28" s="954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</row>
    <row r="29" spans="1:101" ht="11.25" customHeight="1">
      <c r="A29" s="1146"/>
      <c r="B29" s="828" t="s">
        <v>695</v>
      </c>
      <c r="C29" s="249" t="s">
        <v>401</v>
      </c>
      <c r="D29" s="1130">
        <v>333</v>
      </c>
      <c r="E29" s="1144">
        <v>156</v>
      </c>
      <c r="F29" s="1147">
        <v>24</v>
      </c>
      <c r="G29" s="383">
        <v>2.7</v>
      </c>
      <c r="H29" s="384" t="s">
        <v>684</v>
      </c>
      <c r="I29" s="386">
        <v>925</v>
      </c>
      <c r="J29" s="386">
        <v>14700</v>
      </c>
      <c r="K29" s="601">
        <v>1800</v>
      </c>
      <c r="L29" s="602" t="s">
        <v>256</v>
      </c>
      <c r="M29" s="569">
        <v>6</v>
      </c>
      <c r="N29" s="386">
        <v>1100</v>
      </c>
      <c r="O29" s="820">
        <v>63</v>
      </c>
      <c r="P29" s="526">
        <v>4</v>
      </c>
      <c r="Q29" s="249" t="s">
        <v>257</v>
      </c>
      <c r="R29" s="519">
        <v>2</v>
      </c>
      <c r="S29" s="211"/>
      <c r="T29" s="212"/>
      <c r="U29" s="893"/>
      <c r="V29" s="893"/>
      <c r="W29" s="893"/>
      <c r="X29" s="893"/>
      <c r="Y29" s="893"/>
      <c r="Z29" s="893"/>
      <c r="AA29" s="893"/>
      <c r="AB29" s="893"/>
      <c r="AC29" s="220"/>
      <c r="AD29" s="893"/>
      <c r="AE29" s="893"/>
      <c r="AF29" s="893"/>
      <c r="AG29" s="893"/>
      <c r="AH29" s="893"/>
      <c r="AI29" s="893"/>
      <c r="AJ29" s="893"/>
      <c r="AK29" s="893"/>
      <c r="AL29" s="893"/>
      <c r="AM29" s="893"/>
      <c r="AN29" s="893"/>
      <c r="AO29" s="893"/>
      <c r="AP29" s="893"/>
      <c r="AQ29" s="893"/>
      <c r="AR29" s="893"/>
      <c r="AS29" s="893"/>
      <c r="AT29" s="894"/>
      <c r="AU29" s="515"/>
      <c r="AV29" s="515"/>
      <c r="AW29" s="515"/>
      <c r="AX29" s="515"/>
      <c r="AY29" s="515"/>
      <c r="AZ29" s="515"/>
      <c r="BA29" s="515"/>
      <c r="BB29" s="884"/>
      <c r="BC29" s="783"/>
      <c r="BD29" s="783"/>
      <c r="BE29" s="778"/>
      <c r="BF29" s="783"/>
      <c r="BG29" s="783"/>
      <c r="BH29" s="783"/>
      <c r="BI29" s="778"/>
      <c r="BJ29" s="778"/>
      <c r="BK29" s="778"/>
      <c r="BL29" s="784"/>
      <c r="BM29" s="778"/>
      <c r="BN29" s="778"/>
      <c r="BO29" s="778"/>
      <c r="BP29" s="785"/>
      <c r="BQ29" s="778"/>
      <c r="BR29" s="778"/>
      <c r="BS29" s="778"/>
      <c r="BT29" s="786"/>
      <c r="BU29" s="778"/>
      <c r="BV29" s="778"/>
      <c r="BW29" s="778"/>
      <c r="BX29" s="778"/>
      <c r="BY29" s="787"/>
      <c r="BZ29" s="787"/>
      <c r="CA29" s="778"/>
      <c r="CB29" s="778"/>
      <c r="CC29" s="778"/>
      <c r="CD29" s="789"/>
      <c r="CE29" s="778"/>
      <c r="CF29" s="778"/>
      <c r="CG29" s="778"/>
      <c r="CH29" s="778"/>
      <c r="CI29" s="779"/>
      <c r="CJ29" s="778"/>
      <c r="CK29" s="778"/>
      <c r="CL29" s="778"/>
      <c r="CM29" s="778"/>
      <c r="CN29" s="778"/>
      <c r="CO29" s="778"/>
      <c r="CP29" s="778"/>
      <c r="CQ29" s="778"/>
      <c r="CR29" s="778"/>
      <c r="CS29" s="778"/>
      <c r="CT29" s="778"/>
      <c r="CU29" s="778"/>
      <c r="CV29" s="778"/>
      <c r="CW29" s="778"/>
    </row>
    <row r="30" spans="1:101" ht="11.25" customHeight="1">
      <c r="A30" s="1146"/>
      <c r="B30" s="828"/>
      <c r="C30" s="375"/>
      <c r="D30" s="375"/>
      <c r="E30" s="669"/>
      <c r="F30" s="670"/>
      <c r="G30" s="669"/>
      <c r="H30" s="620"/>
      <c r="I30" s="671"/>
      <c r="J30" s="671"/>
      <c r="K30" s="672"/>
      <c r="L30" s="401"/>
      <c r="M30" s="569"/>
      <c r="N30" s="671"/>
      <c r="O30" s="671"/>
      <c r="P30" s="526"/>
      <c r="Q30" s="249" t="s">
        <v>259</v>
      </c>
      <c r="R30" s="527">
        <v>2</v>
      </c>
      <c r="S30" s="211"/>
      <c r="T30" s="212"/>
      <c r="U30" s="893"/>
      <c r="V30" s="893"/>
      <c r="W30" s="893"/>
      <c r="X30" s="893"/>
      <c r="Y30" s="893"/>
      <c r="Z30" s="893"/>
      <c r="AA30" s="893"/>
      <c r="AB30" s="893"/>
      <c r="AC30" s="220"/>
      <c r="AD30" s="893"/>
      <c r="AE30" s="893"/>
      <c r="AF30" s="893"/>
      <c r="AG30" s="893"/>
      <c r="AH30" s="893"/>
      <c r="AI30" s="893"/>
      <c r="AJ30" s="893"/>
      <c r="AK30" s="893"/>
      <c r="AL30" s="893"/>
      <c r="AM30" s="893"/>
      <c r="AN30" s="893"/>
      <c r="AO30" s="893"/>
      <c r="AP30" s="893"/>
      <c r="AQ30" s="893"/>
      <c r="AR30" s="893"/>
      <c r="AS30" s="893"/>
      <c r="AT30" s="894"/>
      <c r="AU30" s="515"/>
      <c r="AV30" s="515"/>
      <c r="AW30" s="515"/>
      <c r="AX30" s="515"/>
      <c r="AY30" s="515"/>
      <c r="AZ30" s="515"/>
      <c r="BA30" s="515"/>
      <c r="BB30" s="884"/>
      <c r="BC30" s="783"/>
      <c r="BD30" s="783"/>
      <c r="BE30" s="778"/>
      <c r="BF30" s="778"/>
      <c r="BG30" s="778"/>
      <c r="BH30" s="778"/>
      <c r="BI30" s="778"/>
      <c r="BJ30" s="778"/>
      <c r="BK30" s="778"/>
      <c r="BL30" s="778"/>
      <c r="BM30" s="778"/>
      <c r="BN30" s="778"/>
      <c r="BO30" s="778"/>
      <c r="BP30" s="778"/>
      <c r="BQ30" s="778"/>
      <c r="BR30" s="778"/>
      <c r="BS30" s="778"/>
      <c r="BT30" s="778"/>
      <c r="BU30" s="778"/>
      <c r="BV30" s="778"/>
      <c r="BW30" s="778"/>
      <c r="BX30" s="778"/>
      <c r="BY30" s="787"/>
      <c r="BZ30" s="787"/>
      <c r="CA30" s="778"/>
      <c r="CB30" s="778"/>
      <c r="CC30" s="778"/>
      <c r="CD30" s="778"/>
      <c r="CE30" s="778"/>
      <c r="CF30" s="778"/>
      <c r="CG30" s="778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</row>
    <row r="31" spans="1:254" s="122" customFormat="1" ht="5.25" customHeight="1">
      <c r="A31" s="954"/>
      <c r="B31" s="954"/>
      <c r="C31" s="954"/>
      <c r="D31" s="954"/>
      <c r="E31" s="954"/>
      <c r="F31" s="954"/>
      <c r="G31" s="954"/>
      <c r="H31" s="954"/>
      <c r="I31" s="954"/>
      <c r="J31" s="954"/>
      <c r="K31" s="954"/>
      <c r="L31" s="954"/>
      <c r="M31" s="954"/>
      <c r="N31" s="954"/>
      <c r="O31" s="954"/>
      <c r="P31" s="954"/>
      <c r="Q31" s="954"/>
      <c r="R31" s="954"/>
      <c r="S31" s="954"/>
      <c r="T31" s="954"/>
      <c r="U31" s="954"/>
      <c r="V31" s="954"/>
      <c r="W31" s="954"/>
      <c r="X31" s="954"/>
      <c r="Y31" s="954"/>
      <c r="Z31" s="954"/>
      <c r="AA31" s="954"/>
      <c r="AB31" s="954"/>
      <c r="AC31" s="954"/>
      <c r="AD31" s="954"/>
      <c r="AE31" s="954"/>
      <c r="AF31" s="954"/>
      <c r="AG31" s="954"/>
      <c r="AH31" s="954"/>
      <c r="AI31" s="954"/>
      <c r="AJ31" s="954"/>
      <c r="AK31" s="954"/>
      <c r="AL31" s="954"/>
      <c r="AM31" s="954"/>
      <c r="AN31" s="954"/>
      <c r="AO31" s="954"/>
      <c r="AP31" s="954"/>
      <c r="AQ31" s="954"/>
      <c r="AR31" s="954"/>
      <c r="AS31" s="954"/>
      <c r="AT31" s="954"/>
      <c r="AU31" s="954"/>
      <c r="AV31" s="954"/>
      <c r="AW31" s="954"/>
      <c r="AX31" s="954"/>
      <c r="AY31" s="954"/>
      <c r="AZ31" s="954"/>
      <c r="BA31" s="954"/>
      <c r="BB31" s="954"/>
      <c r="BC31" s="954"/>
      <c r="BD31" s="954"/>
      <c r="BE31" s="954"/>
      <c r="BF31" s="954"/>
      <c r="BG31" s="954"/>
      <c r="BH31" s="954"/>
      <c r="BI31" s="954"/>
      <c r="BJ31" s="954"/>
      <c r="BK31" s="954"/>
      <c r="BL31" s="954"/>
      <c r="BM31" s="954"/>
      <c r="BN31" s="954"/>
      <c r="BO31" s="954"/>
      <c r="BP31" s="954"/>
      <c r="BQ31" s="954"/>
      <c r="BR31" s="954"/>
      <c r="BS31" s="954"/>
      <c r="BT31" s="954"/>
      <c r="BU31" s="954"/>
      <c r="BV31" s="954"/>
      <c r="BW31" s="954"/>
      <c r="BX31" s="954"/>
      <c r="BY31" s="954"/>
      <c r="BZ31" s="954"/>
      <c r="CA31" s="954"/>
      <c r="CB31" s="954"/>
      <c r="CC31" s="954"/>
      <c r="CD31" s="954"/>
      <c r="CE31" s="954"/>
      <c r="CF31" s="954"/>
      <c r="CG31" s="954"/>
      <c r="CH31" s="954"/>
      <c r="CI31" s="954"/>
      <c r="CJ31" s="954"/>
      <c r="CK31" s="954"/>
      <c r="CL31" s="954"/>
      <c r="CM31" s="954"/>
      <c r="CN31" s="954"/>
      <c r="CO31" s="954"/>
      <c r="CP31" s="954"/>
      <c r="CQ31" s="954"/>
      <c r="CR31" s="954"/>
      <c r="CS31" s="954"/>
      <c r="CT31" s="954"/>
      <c r="CU31" s="954"/>
      <c r="CV31" s="954"/>
      <c r="CW31" s="954"/>
      <c r="IB31" s="342"/>
      <c r="IC31" s="342"/>
      <c r="ID31" s="342"/>
      <c r="IE31" s="342"/>
      <c r="IF31" s="342"/>
      <c r="IG31" s="342"/>
      <c r="IH31" s="342"/>
      <c r="II31" s="342"/>
      <c r="IJ31" s="342"/>
      <c r="IK31" s="342"/>
      <c r="IL31" s="342"/>
      <c r="IM31" s="342"/>
      <c r="IN31" s="342"/>
      <c r="IO31" s="342"/>
      <c r="IP31" s="342"/>
      <c r="IQ31" s="342"/>
      <c r="IR31" s="342"/>
      <c r="IS31" s="342"/>
      <c r="IT31" s="342"/>
    </row>
    <row r="32" spans="54:104" ht="11.25" customHeight="1">
      <c r="BB32" s="133"/>
      <c r="BC32" s="417"/>
      <c r="BD32" s="417"/>
      <c r="BE32" s="417"/>
      <c r="BF32" s="417"/>
      <c r="BG32" s="417"/>
      <c r="BH32" s="417"/>
      <c r="BI32" s="417"/>
      <c r="BJ32"/>
      <c r="BK32" s="418"/>
      <c r="BL32" s="418"/>
      <c r="BM32" s="418"/>
      <c r="BN32" s="418"/>
      <c r="BO32"/>
      <c r="BP32" s="419"/>
      <c r="BQ32"/>
      <c r="BR32" s="420"/>
      <c r="BS32" s="420"/>
      <c r="BT32" s="420"/>
      <c r="BU32"/>
      <c r="BV32" s="421"/>
      <c r="BW32" s="421"/>
      <c r="BX32"/>
      <c r="BY32" s="422"/>
      <c r="BZ32" s="422"/>
      <c r="CA32"/>
      <c r="CB32" s="423"/>
      <c r="CC32"/>
      <c r="CD32" s="424"/>
      <c r="CE32"/>
      <c r="CF32" s="425"/>
      <c r="CG32" s="425"/>
      <c r="CH32" s="425"/>
      <c r="CI32" s="425"/>
      <c r="CJ32" s="425"/>
      <c r="CK32" s="425"/>
      <c r="CL32" s="425"/>
      <c r="CM32" s="425"/>
      <c r="CN32" s="425"/>
      <c r="CO32"/>
      <c r="CP32" s="207"/>
      <c r="CQ32" s="207"/>
      <c r="CR32"/>
      <c r="CS32" s="426"/>
      <c r="CT32" s="426"/>
      <c r="CU32" s="426"/>
      <c r="CV32"/>
      <c r="CW32"/>
      <c r="CX32"/>
      <c r="CY32"/>
      <c r="CZ32"/>
    </row>
    <row r="33" spans="2:240" ht="11.25" customHeight="1">
      <c r="B33" s="123"/>
      <c r="C33" s="124" t="s">
        <v>295</v>
      </c>
      <c r="E33" s="124"/>
      <c r="F33" s="124"/>
      <c r="G33" s="124"/>
      <c r="M33" s="128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BC33" s="417" t="s">
        <v>296</v>
      </c>
      <c r="BD33" s="417"/>
      <c r="BE33" s="417"/>
      <c r="BF33" s="417"/>
      <c r="BG33" s="417"/>
      <c r="BH33" s="417"/>
      <c r="BI33" s="417"/>
      <c r="BJ33"/>
      <c r="BK33" s="418" t="s">
        <v>297</v>
      </c>
      <c r="BL33" s="418"/>
      <c r="BM33" s="418"/>
      <c r="BN33" s="418"/>
      <c r="BO33"/>
      <c r="BP33" s="419"/>
      <c r="BQ33" s="427"/>
      <c r="BR33" s="420"/>
      <c r="BS33" s="420"/>
      <c r="BT33" s="420"/>
      <c r="BV33" s="421"/>
      <c r="BW33" s="421"/>
      <c r="BX33" s="133"/>
      <c r="BY33" s="422"/>
      <c r="BZ33" s="422"/>
      <c r="CA33" s="133"/>
      <c r="CB33" s="423"/>
      <c r="CD33" s="424"/>
      <c r="CF33" s="425"/>
      <c r="CG33" s="425"/>
      <c r="CH33" s="425"/>
      <c r="CI33" s="425"/>
      <c r="CJ33" s="425"/>
      <c r="CK33" s="428"/>
      <c r="CL33" s="428"/>
      <c r="CM33" s="428"/>
      <c r="CN33" s="428"/>
      <c r="CP33" s="429" t="s">
        <v>298</v>
      </c>
      <c r="CQ33" s="429"/>
      <c r="CR33" s="429"/>
      <c r="CS33" s="429"/>
      <c r="CT33" s="429"/>
      <c r="CU33" s="426"/>
      <c r="CW33"/>
      <c r="HZ33" s="132"/>
      <c r="IA33" s="132"/>
      <c r="IB33" s="132"/>
      <c r="IC33" s="132"/>
      <c r="ID33" s="132"/>
      <c r="IE33" s="132"/>
      <c r="IF33" s="132"/>
    </row>
    <row r="34" spans="2:240" ht="11.25" customHeight="1">
      <c r="B34" s="123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V34" s="416"/>
      <c r="W34" s="416"/>
      <c r="X34" s="416"/>
      <c r="Y34" s="416"/>
      <c r="Z34" s="416"/>
      <c r="AA34" s="416"/>
      <c r="AB34" s="416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 s="419"/>
      <c r="BQ34"/>
      <c r="BR34" s="420"/>
      <c r="BS34" s="420"/>
      <c r="BT34" s="420"/>
      <c r="BV34" s="421"/>
      <c r="BW34" s="421"/>
      <c r="BX34" s="133"/>
      <c r="BY34" s="422"/>
      <c r="BZ34" s="422"/>
      <c r="CA34" s="133"/>
      <c r="CB34" s="423"/>
      <c r="CD34" s="424"/>
      <c r="CF34" s="428"/>
      <c r="CG34" s="428"/>
      <c r="CH34" s="428"/>
      <c r="CI34" s="428"/>
      <c r="CJ34" s="428"/>
      <c r="CK34" s="428"/>
      <c r="CL34" s="428"/>
      <c r="CM34" s="428"/>
      <c r="CN34" s="428"/>
      <c r="CQ34"/>
      <c r="CR34"/>
      <c r="CS34" s="430" t="s">
        <v>299</v>
      </c>
      <c r="CT34" s="430"/>
      <c r="CU34" s="430"/>
      <c r="CV34" s="430"/>
      <c r="CW34" s="430"/>
      <c r="CX34"/>
      <c r="CY34" s="431"/>
      <c r="HZ34" s="132"/>
      <c r="IA34" s="132"/>
      <c r="IB34" s="132"/>
      <c r="IC34" s="132"/>
      <c r="ID34" s="132"/>
      <c r="IE34" s="132"/>
      <c r="IF34" s="132"/>
    </row>
    <row r="35" spans="2:240" ht="11.25" customHeight="1">
      <c r="B35" s="123"/>
      <c r="D35" s="125"/>
      <c r="M35" s="128"/>
      <c r="Q35" s="416"/>
      <c r="R35" s="416"/>
      <c r="S35" s="416"/>
      <c r="T35" s="416"/>
      <c r="U35" s="416"/>
      <c r="V35" s="416"/>
      <c r="W35" s="416"/>
      <c r="X35" s="416"/>
      <c r="Y35" s="416"/>
      <c r="Z35" s="416"/>
      <c r="AA35" s="416"/>
      <c r="AB35" s="416"/>
      <c r="BC35"/>
      <c r="BD35"/>
      <c r="BE35"/>
      <c r="BF35"/>
      <c r="BG35"/>
      <c r="BH35"/>
      <c r="BI35"/>
      <c r="BJ35"/>
      <c r="BK35"/>
      <c r="BL35"/>
      <c r="BM35"/>
      <c r="BN35"/>
      <c r="BO35" s="432" t="s">
        <v>300</v>
      </c>
      <c r="BP35" s="432"/>
      <c r="BQ35" s="432"/>
      <c r="BR35" s="432"/>
      <c r="BS35" s="432"/>
      <c r="BT35" s="432"/>
      <c r="BU35" s="432"/>
      <c r="BV35" s="432"/>
      <c r="BW35" s="432"/>
      <c r="BX35" s="432"/>
      <c r="BY35" s="422"/>
      <c r="BZ35" s="422"/>
      <c r="CA35" s="133"/>
      <c r="CB35" s="423"/>
      <c r="CD35" s="424"/>
      <c r="CE35"/>
      <c r="CF35" s="433" t="s">
        <v>301</v>
      </c>
      <c r="CG35" s="433"/>
      <c r="CH35" s="433"/>
      <c r="CI35" s="433"/>
      <c r="CJ35" s="433"/>
      <c r="CK35" s="433"/>
      <c r="CL35" s="433"/>
      <c r="CM35" s="433"/>
      <c r="CN35" s="433"/>
      <c r="CQ35"/>
      <c r="CR35"/>
      <c r="CS35" s="434" t="s">
        <v>302</v>
      </c>
      <c r="CT35" s="434"/>
      <c r="CU35" s="434"/>
      <c r="CV35" s="434"/>
      <c r="CW35" s="434"/>
      <c r="HZ35" s="132"/>
      <c r="IA35" s="132"/>
      <c r="IB35" s="132"/>
      <c r="IC35" s="132"/>
      <c r="ID35" s="132"/>
      <c r="IE35" s="132"/>
      <c r="IF35" s="132"/>
    </row>
    <row r="36" spans="2:240" ht="11.25" customHeight="1">
      <c r="B36" s="123"/>
      <c r="C36" s="435"/>
      <c r="D36" s="125"/>
      <c r="M36" s="128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 s="420"/>
      <c r="BS36" s="420"/>
      <c r="BT36" s="420"/>
      <c r="BV36" s="421"/>
      <c r="BW36" s="421"/>
      <c r="BX36" s="133"/>
      <c r="BY36" s="422"/>
      <c r="BZ36" s="422"/>
      <c r="CA36" s="133"/>
      <c r="CB36" s="423"/>
      <c r="CD36" s="424"/>
      <c r="CW36"/>
      <c r="CX36"/>
      <c r="CY36"/>
      <c r="HZ36" s="132"/>
      <c r="IA36" s="132"/>
      <c r="IB36" s="132"/>
      <c r="IC36" s="132"/>
      <c r="ID36" s="132"/>
      <c r="IE36" s="132"/>
      <c r="IF36" s="132"/>
    </row>
    <row r="37" spans="2:240" ht="11.25" customHeight="1">
      <c r="B37" s="123"/>
      <c r="C37" s="436" t="s">
        <v>303</v>
      </c>
      <c r="D37" s="436"/>
      <c r="E37" s="436"/>
      <c r="F37" s="436"/>
      <c r="G37" s="436"/>
      <c r="H37" s="436"/>
      <c r="I37" s="436"/>
      <c r="J37" s="436"/>
      <c r="K37" s="436"/>
      <c r="L37" s="436"/>
      <c r="M37" s="436"/>
      <c r="BC37"/>
      <c r="BD37"/>
      <c r="BE37"/>
      <c r="BF37"/>
      <c r="BG37"/>
      <c r="BH37"/>
      <c r="BI37"/>
      <c r="BR37" s="437" t="s">
        <v>304</v>
      </c>
      <c r="BS37" s="437"/>
      <c r="BT37" s="437"/>
      <c r="BU37" s="437"/>
      <c r="BV37" s="437"/>
      <c r="BW37" s="437"/>
      <c r="BX37" s="438"/>
      <c r="BY37" s="422"/>
      <c r="BZ37" s="422"/>
      <c r="CA37" s="438"/>
      <c r="CB37" s="423"/>
      <c r="CD37" s="424"/>
      <c r="CF37"/>
      <c r="CG37"/>
      <c r="CH37"/>
      <c r="CI37"/>
      <c r="CW37"/>
      <c r="HZ37" s="132"/>
      <c r="IA37" s="132"/>
      <c r="IB37" s="132"/>
      <c r="IC37" s="132"/>
      <c r="ID37" s="132"/>
      <c r="IE37" s="132"/>
      <c r="IF37" s="132"/>
    </row>
    <row r="38" spans="2:240" ht="11.25" customHeight="1">
      <c r="B38" s="123"/>
      <c r="D38" s="125"/>
      <c r="M38" s="128"/>
      <c r="AE38"/>
      <c r="AU38" s="132"/>
      <c r="AV38" s="132"/>
      <c r="BC38"/>
      <c r="BD38"/>
      <c r="BE38"/>
      <c r="BF38"/>
      <c r="BV38" s="421"/>
      <c r="BW38" s="421"/>
      <c r="BX38" s="133"/>
      <c r="BY38" s="422"/>
      <c r="BZ38" s="422"/>
      <c r="CA38" s="133"/>
      <c r="CB38" s="423"/>
      <c r="CD38" s="424"/>
      <c r="CW38"/>
      <c r="HZ38" s="132"/>
      <c r="IA38" s="132"/>
      <c r="IB38" s="132"/>
      <c r="IC38" s="132"/>
      <c r="ID38" s="132"/>
      <c r="IE38" s="132"/>
      <c r="IF38" s="132"/>
    </row>
    <row r="39" spans="2:240" ht="11.25" customHeight="1">
      <c r="B39" s="123"/>
      <c r="D39" s="125"/>
      <c r="M39" s="128"/>
      <c r="BC39"/>
      <c r="BD39"/>
      <c r="BE39"/>
      <c r="BF39"/>
      <c r="BV39" s="439" t="s">
        <v>305</v>
      </c>
      <c r="BW39" s="439"/>
      <c r="BX39" s="439"/>
      <c r="BY39" s="439"/>
      <c r="BZ39" s="439"/>
      <c r="CA39" s="439"/>
      <c r="CB39" s="439"/>
      <c r="CC39" s="439"/>
      <c r="CD39" s="439"/>
      <c r="CE39" s="439"/>
      <c r="CF39" s="440"/>
      <c r="CW39"/>
      <c r="HZ39" s="132"/>
      <c r="IA39" s="132"/>
      <c r="IB39" s="132"/>
      <c r="IC39" s="132"/>
      <c r="ID39" s="132"/>
      <c r="IE39" s="132"/>
      <c r="IF39" s="132"/>
    </row>
    <row r="40" spans="2:240" ht="11.25" customHeight="1">
      <c r="B40" s="123"/>
      <c r="D40" s="125"/>
      <c r="M40" s="128"/>
      <c r="BC40"/>
      <c r="BD40"/>
      <c r="BE40"/>
      <c r="BF40"/>
      <c r="BX40" s="133"/>
      <c r="BY40" s="422"/>
      <c r="BZ40" s="422"/>
      <c r="CA40" s="133"/>
      <c r="CB40" s="423"/>
      <c r="CD40" s="424"/>
      <c r="CU40"/>
      <c r="CW40"/>
      <c r="HZ40" s="132"/>
      <c r="IA40" s="132"/>
      <c r="IB40" s="132"/>
      <c r="IC40" s="132"/>
      <c r="ID40" s="132"/>
      <c r="IE40" s="132"/>
      <c r="IF40" s="132"/>
    </row>
    <row r="41" spans="2:240" ht="11.25" customHeight="1">
      <c r="B41" s="123"/>
      <c r="D41" s="125"/>
      <c r="M41" s="128"/>
      <c r="BC41"/>
      <c r="BD41"/>
      <c r="BE41"/>
      <c r="BF41"/>
      <c r="BX41" s="133"/>
      <c r="BY41" s="441" t="s">
        <v>306</v>
      </c>
      <c r="BZ41" s="441"/>
      <c r="CA41" s="441"/>
      <c r="CB41" s="441"/>
      <c r="CC41" s="441"/>
      <c r="CD41" s="441"/>
      <c r="CE41" s="431"/>
      <c r="CF41" s="431"/>
      <c r="CG41" s="431"/>
      <c r="CH41" s="431"/>
      <c r="CI41" s="431"/>
      <c r="CJ41" s="431"/>
      <c r="CW41"/>
      <c r="HZ41" s="132"/>
      <c r="IA41" s="132"/>
      <c r="IB41" s="132"/>
      <c r="IC41" s="132"/>
      <c r="ID41" s="132"/>
      <c r="IE41" s="132"/>
      <c r="IF41" s="132"/>
    </row>
    <row r="42" spans="2:240" ht="11.25" customHeight="1">
      <c r="B42" s="123"/>
      <c r="D42" s="125"/>
      <c r="M42" s="128"/>
      <c r="O42" s="442"/>
      <c r="P42" s="443"/>
      <c r="Q42" s="444"/>
      <c r="R42" s="445"/>
      <c r="S42" s="133"/>
      <c r="T42" s="133"/>
      <c r="U42" s="133"/>
      <c r="V42" s="133"/>
      <c r="W42" s="133"/>
      <c r="X42" s="133"/>
      <c r="Y42" s="133"/>
      <c r="Z42" s="133"/>
      <c r="AA42" s="133"/>
      <c r="AB42" s="133"/>
      <c r="AC42" s="133"/>
      <c r="BC42"/>
      <c r="BD42"/>
      <c r="BE42"/>
      <c r="BF42"/>
      <c r="BX42" s="133"/>
      <c r="BY42" s="133"/>
      <c r="BZ42" s="133"/>
      <c r="CA42" s="133"/>
      <c r="CB42" s="423"/>
      <c r="CD42" s="424"/>
      <c r="CW42"/>
      <c r="HZ42" s="132"/>
      <c r="IA42" s="132"/>
      <c r="IB42" s="132"/>
      <c r="IC42" s="132"/>
      <c r="ID42" s="132"/>
      <c r="IE42" s="132"/>
      <c r="IF42" s="132"/>
    </row>
    <row r="43" spans="2:240" ht="11.25" customHeight="1">
      <c r="B43" s="123"/>
      <c r="D43" s="125"/>
      <c r="M43" s="128"/>
      <c r="O43" s="442"/>
      <c r="P43" s="443"/>
      <c r="Q43" s="444"/>
      <c r="R43" s="445"/>
      <c r="S43" s="133"/>
      <c r="T43" s="133"/>
      <c r="U43" s="133"/>
      <c r="V43" s="133"/>
      <c r="W43" s="133"/>
      <c r="X43" s="133"/>
      <c r="Y43" s="133"/>
      <c r="Z43" s="133"/>
      <c r="AA43" s="133"/>
      <c r="AB43" s="133"/>
      <c r="AC43" s="133"/>
      <c r="BC43"/>
      <c r="BD43"/>
      <c r="BE43"/>
      <c r="BF43"/>
      <c r="BX43" s="133"/>
      <c r="BY43" s="133"/>
      <c r="BZ43" s="133"/>
      <c r="CA43" s="446" t="s">
        <v>307</v>
      </c>
      <c r="CB43" s="447"/>
      <c r="CC43" s="447"/>
      <c r="CD43" s="447"/>
      <c r="CE43" s="447"/>
      <c r="CF43" s="447"/>
      <c r="CG43" s="447"/>
      <c r="CH43" s="447"/>
      <c r="CI43" s="431"/>
      <c r="CJ43" s="431"/>
      <c r="CK43" s="431"/>
      <c r="CL43" s="431"/>
      <c r="CW43"/>
      <c r="HZ43" s="132"/>
      <c r="IA43" s="132"/>
      <c r="IB43" s="132"/>
      <c r="IC43" s="132"/>
      <c r="ID43" s="132"/>
      <c r="IE43" s="132"/>
      <c r="IF43" s="132"/>
    </row>
    <row r="44" spans="2:240" ht="11.25" customHeight="1">
      <c r="B44" s="123"/>
      <c r="D44" s="125"/>
      <c r="M44" s="128"/>
      <c r="O44" s="442"/>
      <c r="P44" s="443"/>
      <c r="Q44" s="444"/>
      <c r="R44" s="445"/>
      <c r="S44" s="133"/>
      <c r="T44" s="133"/>
      <c r="U44" s="133"/>
      <c r="V44" s="133"/>
      <c r="W44" s="133"/>
      <c r="X44" s="133"/>
      <c r="Y44" s="133"/>
      <c r="Z44" s="133"/>
      <c r="AA44" s="133"/>
      <c r="AB44" s="133"/>
      <c r="AC44" s="133"/>
      <c r="BC44"/>
      <c r="BD44"/>
      <c r="BE44"/>
      <c r="BF44"/>
      <c r="BX44" s="133"/>
      <c r="BY44" s="133"/>
      <c r="BZ44" s="133"/>
      <c r="CA44" s="133"/>
      <c r="CB44" s="133"/>
      <c r="CD44" s="424"/>
      <c r="CW44"/>
      <c r="HZ44" s="132"/>
      <c r="IA44" s="132"/>
      <c r="IB44" s="132"/>
      <c r="IC44" s="132"/>
      <c r="ID44" s="132"/>
      <c r="IE44" s="132"/>
      <c r="IF44" s="132"/>
    </row>
    <row r="45" spans="2:240" ht="11.25" customHeight="1">
      <c r="B45" s="123"/>
      <c r="D45" s="125"/>
      <c r="M45" s="128"/>
      <c r="O45" s="442"/>
      <c r="P45" s="342"/>
      <c r="Q45" s="448"/>
      <c r="R45" s="448"/>
      <c r="S45" s="448"/>
      <c r="T45" s="448"/>
      <c r="U45" s="448"/>
      <c r="V45" s="448"/>
      <c r="W45" s="448"/>
      <c r="X45" s="448"/>
      <c r="Y45" s="448"/>
      <c r="Z45" s="448"/>
      <c r="AA45" s="448"/>
      <c r="AB45" s="133"/>
      <c r="AC45" s="133"/>
      <c r="BX45" s="133"/>
      <c r="BY45" s="133"/>
      <c r="BZ45" s="133"/>
      <c r="CA45" s="133"/>
      <c r="CB45" s="133"/>
      <c r="CC45" s="449" t="s">
        <v>308</v>
      </c>
      <c r="CD45" s="449"/>
      <c r="CE45" s="449"/>
      <c r="CF45" s="449"/>
      <c r="CG45" s="449"/>
      <c r="CH45" s="449"/>
      <c r="CI45" s="449"/>
      <c r="CJ45" s="449"/>
      <c r="CK45" s="449"/>
      <c r="CL45" s="431"/>
      <c r="CM45" s="431"/>
      <c r="CN45" s="431"/>
      <c r="CS45"/>
      <c r="CW45"/>
      <c r="HZ45" s="132"/>
      <c r="IA45" s="132"/>
      <c r="IB45" s="132"/>
      <c r="IC45" s="132"/>
      <c r="ID45" s="132"/>
      <c r="IE45" s="132"/>
      <c r="IF45" s="132"/>
    </row>
    <row r="46" spans="55:104" ht="11.25" customHeight="1"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 s="133"/>
      <c r="CZ46" s="133"/>
    </row>
    <row r="47" spans="4:104" ht="11.25" customHeight="1">
      <c r="D47" s="1128"/>
      <c r="BX47" s="133"/>
      <c r="BY47" s="133"/>
      <c r="BZ47" s="133"/>
      <c r="CA47" s="133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Z47" s="133"/>
    </row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</sheetData>
  <sheetProtection selectLockedCells="1" selectUnlockedCells="1"/>
  <mergeCells count="559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9"/>
    <mergeCell ref="B4:B5"/>
    <mergeCell ref="M4:M5"/>
    <mergeCell ref="P4:P5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E4:CE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W4:CW5"/>
    <mergeCell ref="B6:CW6"/>
    <mergeCell ref="B7:B9"/>
    <mergeCell ref="M7:M9"/>
    <mergeCell ref="P7:P9"/>
    <mergeCell ref="BB7:BB9"/>
    <mergeCell ref="BC7:BC9"/>
    <mergeCell ref="BD7:BD9"/>
    <mergeCell ref="BE7:BE9"/>
    <mergeCell ref="BF7:BF9"/>
    <mergeCell ref="BG7:BG9"/>
    <mergeCell ref="BH7:BH9"/>
    <mergeCell ref="BI7:BI9"/>
    <mergeCell ref="BJ7:BJ9"/>
    <mergeCell ref="BK7:BK9"/>
    <mergeCell ref="BL7:BL9"/>
    <mergeCell ref="BM7:BM9"/>
    <mergeCell ref="BN7:BN9"/>
    <mergeCell ref="BO7:BO9"/>
    <mergeCell ref="BP7:BP9"/>
    <mergeCell ref="BQ7:BQ9"/>
    <mergeCell ref="BR7:BR9"/>
    <mergeCell ref="BS7:BS9"/>
    <mergeCell ref="BT7:BT9"/>
    <mergeCell ref="BU7:BU9"/>
    <mergeCell ref="BV7:BV9"/>
    <mergeCell ref="BW7:BW9"/>
    <mergeCell ref="BX7:BX9"/>
    <mergeCell ref="BY7:BY9"/>
    <mergeCell ref="BZ7:BZ9"/>
    <mergeCell ref="CA7:CA9"/>
    <mergeCell ref="CB7:CB9"/>
    <mergeCell ref="CC7:CC9"/>
    <mergeCell ref="CD7:CD9"/>
    <mergeCell ref="CE7:CE9"/>
    <mergeCell ref="CF7:CF9"/>
    <mergeCell ref="CG7:CG9"/>
    <mergeCell ref="CH7:CH9"/>
    <mergeCell ref="CI7:CI9"/>
    <mergeCell ref="CJ7:CJ9"/>
    <mergeCell ref="CK7:CK9"/>
    <mergeCell ref="CL7:CL9"/>
    <mergeCell ref="CM7:CM9"/>
    <mergeCell ref="CN7:CN9"/>
    <mergeCell ref="CO7:CO9"/>
    <mergeCell ref="CP7:CP9"/>
    <mergeCell ref="CQ7:CQ9"/>
    <mergeCell ref="CR7:CR9"/>
    <mergeCell ref="CS7:CS9"/>
    <mergeCell ref="CT7:CT9"/>
    <mergeCell ref="CU7:CU9"/>
    <mergeCell ref="CV7:CV9"/>
    <mergeCell ref="CW7:CW9"/>
    <mergeCell ref="A10:CW10"/>
    <mergeCell ref="A11:A12"/>
    <mergeCell ref="B11:B12"/>
    <mergeCell ref="M11:M12"/>
    <mergeCell ref="P11:P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A13:CW13"/>
    <mergeCell ref="A14:A15"/>
    <mergeCell ref="B14:B15"/>
    <mergeCell ref="M14:M15"/>
    <mergeCell ref="P14:P15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E14:CE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A16:CW16"/>
    <mergeCell ref="A17:A18"/>
    <mergeCell ref="B17:B18"/>
    <mergeCell ref="M17:M18"/>
    <mergeCell ref="P17:P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CH17:CH18"/>
    <mergeCell ref="CI17:CI18"/>
    <mergeCell ref="CJ17:CJ18"/>
    <mergeCell ref="CK17:CK18"/>
    <mergeCell ref="CL17:CL18"/>
    <mergeCell ref="CM17:CM18"/>
    <mergeCell ref="CN17:CN18"/>
    <mergeCell ref="CO17:CO18"/>
    <mergeCell ref="CP17:CP18"/>
    <mergeCell ref="CQ17:CQ18"/>
    <mergeCell ref="CR17:CR18"/>
    <mergeCell ref="CS17:CS18"/>
    <mergeCell ref="CT17:CT18"/>
    <mergeCell ref="CU17:CU18"/>
    <mergeCell ref="CV17:CV18"/>
    <mergeCell ref="CW17:CW18"/>
    <mergeCell ref="A19:CW19"/>
    <mergeCell ref="A20:A21"/>
    <mergeCell ref="B20:B21"/>
    <mergeCell ref="M20:M21"/>
    <mergeCell ref="P20:P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A22:CW22"/>
    <mergeCell ref="A23:A24"/>
    <mergeCell ref="B23:B24"/>
    <mergeCell ref="M23:M24"/>
    <mergeCell ref="P23:P24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W23:BW24"/>
    <mergeCell ref="BX23:BX24"/>
    <mergeCell ref="BY23:BY24"/>
    <mergeCell ref="BZ23:BZ24"/>
    <mergeCell ref="CA23:CA24"/>
    <mergeCell ref="CB23:CB24"/>
    <mergeCell ref="CC23:CC24"/>
    <mergeCell ref="CD23:CD24"/>
    <mergeCell ref="CE23:CE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W23:CW24"/>
    <mergeCell ref="A25:CW25"/>
    <mergeCell ref="A26:A30"/>
    <mergeCell ref="B26:B27"/>
    <mergeCell ref="M26:M27"/>
    <mergeCell ref="P26:P27"/>
    <mergeCell ref="BB26:BB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V26:CV27"/>
    <mergeCell ref="CW26:CW27"/>
    <mergeCell ref="B28:CW28"/>
    <mergeCell ref="B29:B30"/>
    <mergeCell ref="M29:M30"/>
    <mergeCell ref="P29:P30"/>
    <mergeCell ref="BB29:BB30"/>
    <mergeCell ref="BC29:BC30"/>
    <mergeCell ref="BD29:BD30"/>
    <mergeCell ref="BE29:BE30"/>
    <mergeCell ref="BF29:BF30"/>
    <mergeCell ref="BG29:BG30"/>
    <mergeCell ref="BH29:BH30"/>
    <mergeCell ref="BI29:BI30"/>
    <mergeCell ref="BJ29:BJ30"/>
    <mergeCell ref="BK29:BK30"/>
    <mergeCell ref="BL29:BL30"/>
    <mergeCell ref="BM29:BM30"/>
    <mergeCell ref="BN29:BN30"/>
    <mergeCell ref="BO29:BO30"/>
    <mergeCell ref="BP29:BP30"/>
    <mergeCell ref="BQ29:BQ30"/>
    <mergeCell ref="BR29:BR30"/>
    <mergeCell ref="BS29:BS30"/>
    <mergeCell ref="BT29:BT30"/>
    <mergeCell ref="BU29:BU30"/>
    <mergeCell ref="BV29:BV30"/>
    <mergeCell ref="BW29:BW30"/>
    <mergeCell ref="BX29:BX30"/>
    <mergeCell ref="BY29:BY30"/>
    <mergeCell ref="BZ29:BZ30"/>
    <mergeCell ref="CA29:CA30"/>
    <mergeCell ref="CB29:CB30"/>
    <mergeCell ref="CC29:CC30"/>
    <mergeCell ref="CD29:CD30"/>
    <mergeCell ref="CE29:CE30"/>
    <mergeCell ref="CF29:CF30"/>
    <mergeCell ref="CG29:CG30"/>
    <mergeCell ref="CH29:CH30"/>
    <mergeCell ref="CI29:CI30"/>
    <mergeCell ref="CJ29:CJ30"/>
    <mergeCell ref="CK29:CK30"/>
    <mergeCell ref="CL29:CL30"/>
    <mergeCell ref="CM29:CM30"/>
    <mergeCell ref="CN29:CN30"/>
    <mergeCell ref="CO29:CO30"/>
    <mergeCell ref="CP29:CP30"/>
    <mergeCell ref="CQ29:CQ30"/>
    <mergeCell ref="CR29:CR30"/>
    <mergeCell ref="CS29:CS30"/>
    <mergeCell ref="CT29:CT30"/>
    <mergeCell ref="CU29:CU30"/>
    <mergeCell ref="CV29:CV30"/>
    <mergeCell ref="CW29:CW30"/>
    <mergeCell ref="A31:CW31"/>
    <mergeCell ref="C33:G33"/>
    <mergeCell ref="CP33:CT33"/>
    <mergeCell ref="D34:U34"/>
    <mergeCell ref="CS34:CW34"/>
    <mergeCell ref="CF35:CN35"/>
    <mergeCell ref="CS35:CW35"/>
    <mergeCell ref="C37:M37"/>
    <mergeCell ref="BR37:BW37"/>
    <mergeCell ref="CC45:CK45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4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C111" sqref="CC111"/>
    </sheetView>
  </sheetViews>
  <sheetFormatPr defaultColWidth="9.140625" defaultRowHeight="12.75"/>
  <cols>
    <col min="1" max="1" width="7.140625" style="122" customWidth="1"/>
    <col min="2" max="2" width="22.140625" style="450" customWidth="1"/>
    <col min="3" max="3" width="9.421875" style="124" customWidth="1"/>
    <col min="4" max="4" width="8.7109375" style="124" customWidth="1"/>
    <col min="5" max="5" width="6.140625" style="1148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5.140625" style="128" customWidth="1"/>
    <col min="14" max="14" width="10.140625" style="128" customWidth="1"/>
    <col min="15" max="15" width="7.140625" style="129" customWidth="1"/>
    <col min="16" max="16" width="6.57421875" style="129" customWidth="1"/>
    <col min="17" max="17" width="5.140625" style="130" customWidth="1"/>
    <col min="18" max="18" width="8.7109375" style="128" customWidth="1"/>
    <col min="19" max="19" width="5.140625" style="131" customWidth="1"/>
    <col min="20" max="21" width="4.57421875" style="132" customWidth="1"/>
    <col min="22" max="22" width="4.28125" style="132" customWidth="1"/>
    <col min="23" max="23" width="3.57421875" style="132" customWidth="1"/>
    <col min="24" max="25" width="4.421875" style="132" customWidth="1"/>
    <col min="26" max="26" width="4.57421875" style="132" customWidth="1"/>
    <col min="27" max="28" width="3.421875" style="132" customWidth="1"/>
    <col min="29" max="29" width="2.57421875" style="132" customWidth="1"/>
    <col min="30" max="30" width="4.57421875" style="132" customWidth="1"/>
    <col min="31" max="31" width="5.00390625" style="132" customWidth="1"/>
    <col min="32" max="32" width="3.8515625" style="132" customWidth="1"/>
    <col min="33" max="33" width="3.7109375" style="132" customWidth="1"/>
    <col min="34" max="34" width="4.140625" style="132" customWidth="1"/>
    <col min="35" max="35" width="3.421875" style="132" customWidth="1"/>
    <col min="36" max="36" width="5.00390625" style="132" customWidth="1"/>
    <col min="37" max="37" width="4.421875" style="132" customWidth="1"/>
    <col min="38" max="38" width="3.421875" style="132" customWidth="1"/>
    <col min="39" max="39" width="4.140625" style="132" customWidth="1"/>
    <col min="40" max="41" width="2.140625" style="132" customWidth="1"/>
    <col min="42" max="42" width="3.28125" style="132" customWidth="1"/>
    <col min="43" max="44" width="4.57421875" style="132" customWidth="1"/>
    <col min="45" max="45" width="6.8515625" style="132" customWidth="1"/>
    <col min="46" max="46" width="6.140625" style="132" customWidth="1"/>
    <col min="47" max="47" width="4.57421875" style="132" customWidth="1"/>
    <col min="48" max="48" width="4.28125" style="133" customWidth="1"/>
    <col min="49" max="49" width="6.140625" style="133" customWidth="1"/>
    <col min="50" max="50" width="6.421875" style="133" customWidth="1"/>
    <col min="51" max="53" width="4.28125" style="133" customWidth="1"/>
    <col min="54" max="54" width="4.00390625" style="133" customWidth="1"/>
    <col min="55" max="55" width="4.28125" style="0" customWidth="1"/>
    <col min="56" max="62" width="4.28125" style="133" customWidth="1"/>
    <col min="63" max="63" width="0.85546875" style="133" customWidth="1"/>
    <col min="64" max="67" width="4.28125" style="133" customWidth="1"/>
    <col min="68" max="68" width="0.85546875" style="133" customWidth="1"/>
    <col min="69" max="69" width="4.28125" style="133" customWidth="1"/>
    <col min="70" max="70" width="0.85546875" style="133" customWidth="1"/>
    <col min="71" max="73" width="4.28125" style="133" customWidth="1"/>
    <col min="74" max="74" width="0.85546875" style="133" customWidth="1"/>
    <col min="75" max="76" width="4.28125" style="133" customWidth="1"/>
    <col min="77" max="77" width="0.85546875" style="132" customWidth="1"/>
    <col min="78" max="79" width="4.28125" style="132" customWidth="1"/>
    <col min="80" max="80" width="0.85546875" style="132" customWidth="1"/>
    <col min="81" max="81" width="4.28125" style="132" customWidth="1"/>
    <col min="82" max="82" width="0.85546875" style="132" customWidth="1"/>
    <col min="83" max="83" width="4.28125" style="132" customWidth="1"/>
    <col min="84" max="84" width="0.85546875" style="132" customWidth="1"/>
    <col min="85" max="93" width="4.28125" style="132" customWidth="1"/>
    <col min="94" max="94" width="0.85546875" style="132" customWidth="1"/>
    <col min="95" max="96" width="4.28125" style="132" customWidth="1"/>
    <col min="97" max="97" width="0.85546875" style="132" customWidth="1"/>
    <col min="98" max="100" width="4.28125" style="132" customWidth="1"/>
    <col min="101" max="101" width="0.85546875" style="132" customWidth="1"/>
    <col min="102" max="102" width="4.28125" style="132" customWidth="1"/>
    <col min="103" max="103" width="69.00390625" style="132" customWidth="1"/>
    <col min="104" max="234" width="9.00390625" style="132" customWidth="1"/>
  </cols>
  <sheetData>
    <row r="1" spans="1:255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456" t="s">
        <v>696</v>
      </c>
      <c r="N1" s="134" t="s">
        <v>182</v>
      </c>
      <c r="O1" s="452" t="s">
        <v>183</v>
      </c>
      <c r="P1" s="452" t="s">
        <v>184</v>
      </c>
      <c r="Q1" s="457" t="s">
        <v>185</v>
      </c>
      <c r="R1" s="134" t="s">
        <v>186</v>
      </c>
      <c r="S1" s="457" t="s">
        <v>187</v>
      </c>
      <c r="T1" s="458" t="s">
        <v>188</v>
      </c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8"/>
      <c r="BC1" s="459" t="s">
        <v>189</v>
      </c>
      <c r="BD1" s="460" t="s">
        <v>190</v>
      </c>
      <c r="BE1" s="460"/>
      <c r="BF1" s="460"/>
      <c r="BG1" s="460"/>
      <c r="BH1" s="460"/>
      <c r="BI1" s="460"/>
      <c r="BJ1" s="460"/>
      <c r="BK1" s="461"/>
      <c r="BL1" s="462" t="s">
        <v>191</v>
      </c>
      <c r="BM1" s="462"/>
      <c r="BN1" s="462"/>
      <c r="BO1" s="462"/>
      <c r="BP1" s="461"/>
      <c r="BQ1" s="419"/>
      <c r="BR1" s="461"/>
      <c r="BS1" s="463" t="s">
        <v>192</v>
      </c>
      <c r="BT1" s="463"/>
      <c r="BU1" s="463"/>
      <c r="BV1" s="461"/>
      <c r="BW1" s="464" t="s">
        <v>193</v>
      </c>
      <c r="BX1" s="464"/>
      <c r="BY1" s="461"/>
      <c r="BZ1" s="465" t="s">
        <v>194</v>
      </c>
      <c r="CA1" s="465"/>
      <c r="CB1" s="461"/>
      <c r="CC1" s="466" t="s">
        <v>195</v>
      </c>
      <c r="CD1" s="461"/>
      <c r="CE1" s="467"/>
      <c r="CF1" s="461"/>
      <c r="CG1" s="468" t="s">
        <v>196</v>
      </c>
      <c r="CH1" s="468"/>
      <c r="CI1" s="468"/>
      <c r="CJ1" s="468"/>
      <c r="CK1" s="468"/>
      <c r="CL1" s="468"/>
      <c r="CM1" s="468"/>
      <c r="CN1" s="468"/>
      <c r="CO1" s="468"/>
      <c r="CP1" s="469"/>
      <c r="CQ1" s="470" t="s">
        <v>197</v>
      </c>
      <c r="CR1" s="470"/>
      <c r="CS1" s="471"/>
      <c r="CT1" s="472" t="s">
        <v>198</v>
      </c>
      <c r="CU1" s="472"/>
      <c r="CV1" s="472"/>
      <c r="CW1" s="469"/>
      <c r="CX1" s="473"/>
      <c r="CY1" s="839" t="s">
        <v>441</v>
      </c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40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6"/>
      <c r="L2" s="456"/>
      <c r="M2" s="456"/>
      <c r="N2" s="134"/>
      <c r="O2" s="134"/>
      <c r="P2" s="134"/>
      <c r="Q2" s="134"/>
      <c r="R2" s="134"/>
      <c r="S2" s="457"/>
      <c r="T2" s="162" t="s">
        <v>94</v>
      </c>
      <c r="U2" s="163" t="s">
        <v>199</v>
      </c>
      <c r="V2" s="164" t="s">
        <v>200</v>
      </c>
      <c r="W2" s="165" t="s">
        <v>201</v>
      </c>
      <c r="X2" s="166" t="s">
        <v>202</v>
      </c>
      <c r="Y2" s="167" t="s">
        <v>127</v>
      </c>
      <c r="Z2" s="168" t="s">
        <v>55</v>
      </c>
      <c r="AA2" s="169" t="s">
        <v>74</v>
      </c>
      <c r="AB2" s="170" t="s">
        <v>84</v>
      </c>
      <c r="AC2" s="171" t="s">
        <v>203</v>
      </c>
      <c r="AD2" s="172" t="s">
        <v>204</v>
      </c>
      <c r="AE2" s="173" t="s">
        <v>134</v>
      </c>
      <c r="AF2" s="174" t="s">
        <v>205</v>
      </c>
      <c r="AG2" s="175" t="s">
        <v>55</v>
      </c>
      <c r="AH2" s="176" t="s">
        <v>206</v>
      </c>
      <c r="AI2" s="177" t="s">
        <v>207</v>
      </c>
      <c r="AJ2" s="178" t="s">
        <v>208</v>
      </c>
      <c r="AK2" s="179" t="s">
        <v>209</v>
      </c>
      <c r="AL2" s="180" t="s">
        <v>210</v>
      </c>
      <c r="AM2" s="181" t="s">
        <v>211</v>
      </c>
      <c r="AN2" s="182" t="s">
        <v>212</v>
      </c>
      <c r="AO2" s="182"/>
      <c r="AP2" s="182"/>
      <c r="AQ2" s="183" t="s">
        <v>36</v>
      </c>
      <c r="AR2" s="184" t="s">
        <v>213</v>
      </c>
      <c r="AS2" s="185" t="s">
        <v>214</v>
      </c>
      <c r="AT2" s="474" t="s">
        <v>215</v>
      </c>
      <c r="AU2" s="187" t="s">
        <v>216</v>
      </c>
      <c r="AV2" s="188" t="s">
        <v>138</v>
      </c>
      <c r="AW2" s="189" t="s">
        <v>217</v>
      </c>
      <c r="AX2" s="190" t="s">
        <v>218</v>
      </c>
      <c r="AY2" s="191" t="s">
        <v>219</v>
      </c>
      <c r="AZ2" s="192" t="s">
        <v>220</v>
      </c>
      <c r="BA2" s="192" t="s">
        <v>221</v>
      </c>
      <c r="BB2" s="192" t="s">
        <v>222</v>
      </c>
      <c r="BC2" s="459"/>
      <c r="BD2" s="193" t="s">
        <v>223</v>
      </c>
      <c r="BE2" s="193" t="s">
        <v>224</v>
      </c>
      <c r="BF2" s="193" t="s">
        <v>225</v>
      </c>
      <c r="BG2" s="193" t="s">
        <v>226</v>
      </c>
      <c r="BH2" s="193" t="s">
        <v>118</v>
      </c>
      <c r="BI2" s="193" t="s">
        <v>227</v>
      </c>
      <c r="BJ2" s="193" t="s">
        <v>228</v>
      </c>
      <c r="BK2" s="461"/>
      <c r="BL2" s="194" t="s">
        <v>229</v>
      </c>
      <c r="BM2" s="195" t="s">
        <v>230</v>
      </c>
      <c r="BN2" s="196" t="s">
        <v>231</v>
      </c>
      <c r="BO2" s="196" t="s">
        <v>232</v>
      </c>
      <c r="BP2" s="461"/>
      <c r="BQ2" s="197" t="s">
        <v>233</v>
      </c>
      <c r="BR2" s="461"/>
      <c r="BS2" s="198" t="s">
        <v>234</v>
      </c>
      <c r="BT2" s="198" t="s">
        <v>92</v>
      </c>
      <c r="BU2" s="198" t="s">
        <v>20</v>
      </c>
      <c r="BV2" s="461"/>
      <c r="BW2" s="199" t="s">
        <v>136</v>
      </c>
      <c r="BX2" s="199" t="s">
        <v>235</v>
      </c>
      <c r="BY2" s="461"/>
      <c r="BZ2" s="200" t="s">
        <v>236</v>
      </c>
      <c r="CA2" s="200" t="s">
        <v>26</v>
      </c>
      <c r="CB2" s="461"/>
      <c r="CC2" s="201" t="s">
        <v>87</v>
      </c>
      <c r="CD2" s="461"/>
      <c r="CE2" s="202" t="s">
        <v>102</v>
      </c>
      <c r="CF2" s="461"/>
      <c r="CG2" s="203" t="s">
        <v>237</v>
      </c>
      <c r="CH2" s="204" t="s">
        <v>110</v>
      </c>
      <c r="CI2" s="203" t="s">
        <v>238</v>
      </c>
      <c r="CJ2" s="205" t="s">
        <v>239</v>
      </c>
      <c r="CK2" s="203" t="s">
        <v>114</v>
      </c>
      <c r="CL2" s="204" t="s">
        <v>240</v>
      </c>
      <c r="CM2" s="203" t="s">
        <v>241</v>
      </c>
      <c r="CN2" s="206" t="s">
        <v>242</v>
      </c>
      <c r="CO2" s="203" t="s">
        <v>243</v>
      </c>
      <c r="CP2" s="469"/>
      <c r="CQ2" s="207" t="s">
        <v>244</v>
      </c>
      <c r="CR2" s="208" t="s">
        <v>245</v>
      </c>
      <c r="CS2" s="471"/>
      <c r="CT2" s="209" t="s">
        <v>42</v>
      </c>
      <c r="CU2" s="209" t="s">
        <v>246</v>
      </c>
      <c r="CV2" s="209" t="s">
        <v>247</v>
      </c>
      <c r="CW2" s="469"/>
      <c r="CX2" s="475" t="s">
        <v>248</v>
      </c>
      <c r="CY2" s="840" t="s">
        <v>442</v>
      </c>
      <c r="IA2" s="132"/>
      <c r="IB2" s="132"/>
      <c r="IC2" s="132"/>
      <c r="ID2" s="132"/>
      <c r="IE2" s="132"/>
      <c r="IF2" s="132"/>
    </row>
    <row r="3" spans="1:240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6"/>
      <c r="L3" s="456"/>
      <c r="M3" s="456"/>
      <c r="N3" s="134"/>
      <c r="O3" s="452"/>
      <c r="P3" s="452"/>
      <c r="Q3" s="457"/>
      <c r="R3" s="134"/>
      <c r="S3" s="457"/>
      <c r="T3" s="211"/>
      <c r="U3" s="212"/>
      <c r="V3" s="213"/>
      <c r="W3" s="214"/>
      <c r="X3" s="215"/>
      <c r="Y3" s="167"/>
      <c r="Z3" s="216" t="s">
        <v>249</v>
      </c>
      <c r="AA3" s="217"/>
      <c r="AB3" s="218"/>
      <c r="AC3" s="219"/>
      <c r="AD3" s="220"/>
      <c r="AE3" s="221"/>
      <c r="AF3" s="222"/>
      <c r="AG3" s="223"/>
      <c r="AH3" s="224"/>
      <c r="AI3" s="225"/>
      <c r="AJ3" s="226"/>
      <c r="AK3" s="179"/>
      <c r="AL3" s="227"/>
      <c r="AM3" s="228"/>
      <c r="AN3" s="229" t="s">
        <v>250</v>
      </c>
      <c r="AO3" s="229" t="s">
        <v>251</v>
      </c>
      <c r="AP3" s="229" t="s">
        <v>252</v>
      </c>
      <c r="AQ3" s="230"/>
      <c r="AR3" s="184"/>
      <c r="AS3" s="231"/>
      <c r="AT3" s="311"/>
      <c r="AU3" s="187"/>
      <c r="AV3" s="233"/>
      <c r="AW3" s="234"/>
      <c r="AX3" s="190"/>
      <c r="AY3" s="235"/>
      <c r="AZ3" s="476"/>
      <c r="BA3" s="476"/>
      <c r="BB3" s="476"/>
      <c r="BC3" s="459"/>
      <c r="BD3" s="193"/>
      <c r="BE3" s="193"/>
      <c r="BF3" s="193"/>
      <c r="BG3" s="193"/>
      <c r="BH3" s="193"/>
      <c r="BI3" s="193"/>
      <c r="BJ3" s="193"/>
      <c r="BK3" s="461"/>
      <c r="BL3" s="194"/>
      <c r="BM3" s="195"/>
      <c r="BN3" s="196"/>
      <c r="BO3" s="196"/>
      <c r="BP3" s="461"/>
      <c r="BQ3" s="197"/>
      <c r="BR3" s="461"/>
      <c r="BS3" s="198"/>
      <c r="BT3" s="198"/>
      <c r="BU3" s="198"/>
      <c r="BV3" s="461"/>
      <c r="BW3" s="199"/>
      <c r="BX3" s="199"/>
      <c r="BY3" s="461"/>
      <c r="BZ3" s="200"/>
      <c r="CA3" s="200"/>
      <c r="CB3" s="461"/>
      <c r="CC3" s="201"/>
      <c r="CD3" s="461"/>
      <c r="CE3" s="202"/>
      <c r="CF3" s="461"/>
      <c r="CG3" s="203"/>
      <c r="CH3" s="204"/>
      <c r="CI3" s="204"/>
      <c r="CJ3" s="204"/>
      <c r="CK3" s="204"/>
      <c r="CL3" s="204"/>
      <c r="CM3" s="204"/>
      <c r="CN3" s="204"/>
      <c r="CO3" s="204"/>
      <c r="CP3" s="469"/>
      <c r="CQ3" s="207"/>
      <c r="CR3" s="208"/>
      <c r="CS3" s="471"/>
      <c r="CT3" s="209"/>
      <c r="CU3" s="209"/>
      <c r="CV3" s="209"/>
      <c r="CW3" s="469"/>
      <c r="CX3" s="475"/>
      <c r="CY3" s="841" t="s">
        <v>443</v>
      </c>
      <c r="IA3" s="132"/>
      <c r="IB3" s="132"/>
      <c r="IC3" s="132"/>
      <c r="ID3" s="132"/>
      <c r="IE3" s="132"/>
      <c r="IF3" s="132"/>
    </row>
    <row r="4" spans="1:103" ht="11.25" customHeight="1">
      <c r="A4" s="237" t="s">
        <v>253</v>
      </c>
      <c r="B4" s="1149" t="s">
        <v>697</v>
      </c>
      <c r="C4" s="1150">
        <v>199439</v>
      </c>
      <c r="D4" s="1151">
        <v>100</v>
      </c>
      <c r="E4" s="1152">
        <v>100</v>
      </c>
      <c r="F4" s="1067">
        <v>5</v>
      </c>
      <c r="G4" s="1153">
        <v>6.5</v>
      </c>
      <c r="H4" s="332" t="s">
        <v>472</v>
      </c>
      <c r="I4" s="1154">
        <v>600</v>
      </c>
      <c r="J4" s="940">
        <v>20000</v>
      </c>
      <c r="K4" s="1155">
        <v>4000</v>
      </c>
      <c r="L4" s="1156" t="s">
        <v>256</v>
      </c>
      <c r="M4" s="1157">
        <f>E4*(K4-40)/1000</f>
        <v>396</v>
      </c>
      <c r="N4" s="627" t="s">
        <v>389</v>
      </c>
      <c r="O4" s="1154">
        <v>850</v>
      </c>
      <c r="P4" s="940">
        <v>8.49</v>
      </c>
      <c r="Q4" s="641">
        <v>1</v>
      </c>
      <c r="R4" s="249" t="s">
        <v>259</v>
      </c>
      <c r="S4" s="389">
        <v>1</v>
      </c>
      <c r="T4" s="851"/>
      <c r="U4" s="212"/>
      <c r="V4" s="251"/>
      <c r="W4" s="251"/>
      <c r="X4" s="251"/>
      <c r="Y4" s="167"/>
      <c r="Z4" s="251"/>
      <c r="AA4" s="1158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251"/>
      <c r="AV4" s="515"/>
      <c r="AW4" s="515"/>
      <c r="AX4" s="515"/>
      <c r="AY4" s="515"/>
      <c r="AZ4" s="353"/>
      <c r="BA4" s="353"/>
      <c r="BB4" s="353"/>
      <c r="BC4" s="884"/>
      <c r="BD4" s="736"/>
      <c r="BE4" s="251"/>
      <c r="BF4" s="251"/>
      <c r="BG4" s="251"/>
      <c r="BH4" s="228"/>
      <c r="BI4" s="251"/>
      <c r="BJ4" s="251"/>
      <c r="BK4" s="251"/>
      <c r="BL4" s="251"/>
      <c r="BM4" s="290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60"/>
      <c r="CA4" s="260"/>
      <c r="CB4" s="251"/>
      <c r="CC4" s="251"/>
      <c r="CD4" s="251"/>
      <c r="CE4" s="262"/>
      <c r="CF4" s="251"/>
      <c r="CG4" s="251"/>
      <c r="CH4" s="780"/>
      <c r="CI4" s="780"/>
      <c r="CJ4" s="780"/>
      <c r="CK4" s="780"/>
      <c r="CL4" s="780"/>
      <c r="CM4" s="780"/>
      <c r="CN4" s="780"/>
      <c r="CO4" s="780"/>
      <c r="CP4" s="780"/>
      <c r="CQ4" s="780"/>
      <c r="CR4" s="780"/>
      <c r="CS4" s="780"/>
      <c r="CT4" s="780"/>
      <c r="CU4" s="780"/>
      <c r="CV4" s="780"/>
      <c r="CW4" s="780"/>
      <c r="CX4" s="780"/>
      <c r="CY4" s="1159" t="s">
        <v>698</v>
      </c>
    </row>
    <row r="5" spans="1:103" ht="11.25" customHeight="1">
      <c r="A5" s="237"/>
      <c r="B5" s="1149" t="s">
        <v>699</v>
      </c>
      <c r="C5" s="937">
        <v>529023</v>
      </c>
      <c r="D5" s="1151">
        <v>100</v>
      </c>
      <c r="E5" s="1152">
        <v>80</v>
      </c>
      <c r="F5" s="1067">
        <v>4</v>
      </c>
      <c r="G5" s="1153">
        <v>4.5</v>
      </c>
      <c r="H5" s="332" t="s">
        <v>435</v>
      </c>
      <c r="I5" s="1154">
        <v>600</v>
      </c>
      <c r="J5" s="940">
        <v>19000</v>
      </c>
      <c r="K5" s="1155">
        <v>8000</v>
      </c>
      <c r="L5" s="1160" t="s">
        <v>256</v>
      </c>
      <c r="M5" s="1157">
        <f>E5*(K5-50)/1000</f>
        <v>636</v>
      </c>
      <c r="N5" s="627" t="s">
        <v>389</v>
      </c>
      <c r="O5" s="1154">
        <v>850</v>
      </c>
      <c r="P5" s="940">
        <v>8.49</v>
      </c>
      <c r="Q5" s="641">
        <v>1</v>
      </c>
      <c r="R5" s="249" t="s">
        <v>259</v>
      </c>
      <c r="S5" s="389">
        <v>1</v>
      </c>
      <c r="T5" s="851"/>
      <c r="U5" s="212"/>
      <c r="V5" s="251"/>
      <c r="W5" s="251"/>
      <c r="X5" s="251"/>
      <c r="Y5" s="167"/>
      <c r="Z5" s="251"/>
      <c r="AA5" s="1158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251"/>
      <c r="AV5" s="515"/>
      <c r="AW5" s="515"/>
      <c r="AX5" s="515"/>
      <c r="AY5" s="515"/>
      <c r="AZ5" s="353"/>
      <c r="BA5" s="353"/>
      <c r="BB5" s="353"/>
      <c r="BC5" s="884"/>
      <c r="BD5" s="736"/>
      <c r="BE5" s="251"/>
      <c r="BF5" s="251"/>
      <c r="BG5" s="251"/>
      <c r="BH5" s="228"/>
      <c r="BI5" s="251"/>
      <c r="BJ5" s="251"/>
      <c r="BK5" s="251"/>
      <c r="BL5" s="251"/>
      <c r="BM5" s="290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60"/>
      <c r="CA5" s="260"/>
      <c r="CB5" s="251"/>
      <c r="CC5" s="251"/>
      <c r="CD5" s="251"/>
      <c r="CE5" s="262"/>
      <c r="CF5" s="251"/>
      <c r="CG5" s="251"/>
      <c r="CH5" s="780"/>
      <c r="CI5" s="780"/>
      <c r="CJ5" s="780"/>
      <c r="CK5" s="780"/>
      <c r="CL5" s="780"/>
      <c r="CM5" s="780"/>
      <c r="CN5" s="780"/>
      <c r="CO5" s="780"/>
      <c r="CP5" s="780"/>
      <c r="CQ5" s="780"/>
      <c r="CR5" s="780"/>
      <c r="CS5" s="780"/>
      <c r="CT5" s="780"/>
      <c r="CU5" s="780"/>
      <c r="CV5" s="780"/>
      <c r="CW5" s="780"/>
      <c r="CX5" s="780"/>
      <c r="CY5" s="1161" t="s">
        <v>700</v>
      </c>
    </row>
    <row r="6" spans="1:103" ht="11.25" customHeight="1">
      <c r="A6" s="237"/>
      <c r="B6" s="1149" t="s">
        <v>701</v>
      </c>
      <c r="C6" s="1150">
        <v>199439</v>
      </c>
      <c r="D6" s="1151">
        <v>100</v>
      </c>
      <c r="E6" s="1152">
        <v>100</v>
      </c>
      <c r="F6" s="1067">
        <v>5</v>
      </c>
      <c r="G6" s="1153">
        <v>6.5</v>
      </c>
      <c r="H6" s="332" t="s">
        <v>472</v>
      </c>
      <c r="I6" s="1154">
        <v>600</v>
      </c>
      <c r="J6" s="940">
        <v>20000</v>
      </c>
      <c r="K6" s="1155">
        <v>4000</v>
      </c>
      <c r="L6" s="1160" t="s">
        <v>256</v>
      </c>
      <c r="M6" s="1157">
        <f>E6*(K6-60)/1000</f>
        <v>394</v>
      </c>
      <c r="N6" s="627" t="s">
        <v>389</v>
      </c>
      <c r="O6" s="1154">
        <v>850</v>
      </c>
      <c r="P6" s="940">
        <v>8.49</v>
      </c>
      <c r="Q6" s="641">
        <v>1</v>
      </c>
      <c r="R6" s="249" t="s">
        <v>259</v>
      </c>
      <c r="S6" s="389">
        <v>1</v>
      </c>
      <c r="T6" s="851"/>
      <c r="U6" s="212"/>
      <c r="V6" s="251"/>
      <c r="W6" s="251"/>
      <c r="X6" s="251"/>
      <c r="Y6" s="167"/>
      <c r="Z6" s="251"/>
      <c r="AA6" s="1158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251"/>
      <c r="AV6" s="515"/>
      <c r="AW6" s="515"/>
      <c r="AX6" s="515"/>
      <c r="AY6" s="515"/>
      <c r="AZ6" s="353"/>
      <c r="BA6" s="353"/>
      <c r="BB6" s="353"/>
      <c r="BC6" s="884"/>
      <c r="BD6" s="736"/>
      <c r="BE6" s="251"/>
      <c r="BF6" s="251"/>
      <c r="BG6" s="251"/>
      <c r="BH6" s="228"/>
      <c r="BI6" s="251"/>
      <c r="BJ6" s="251"/>
      <c r="BK6" s="251"/>
      <c r="BL6" s="251"/>
      <c r="BM6" s="290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60"/>
      <c r="CA6" s="260"/>
      <c r="CB6" s="251"/>
      <c r="CC6" s="251"/>
      <c r="CD6" s="251"/>
      <c r="CE6" s="262"/>
      <c r="CF6" s="251"/>
      <c r="CG6" s="251"/>
      <c r="CH6" s="780"/>
      <c r="CI6" s="780"/>
      <c r="CJ6" s="780"/>
      <c r="CK6" s="780"/>
      <c r="CL6" s="780"/>
      <c r="CM6" s="780"/>
      <c r="CN6" s="780"/>
      <c r="CO6" s="780"/>
      <c r="CP6" s="780"/>
      <c r="CQ6" s="780"/>
      <c r="CR6" s="780"/>
      <c r="CS6" s="780"/>
      <c r="CT6" s="780"/>
      <c r="CU6" s="780"/>
      <c r="CV6" s="780"/>
      <c r="CW6" s="780"/>
      <c r="CX6" s="780"/>
      <c r="CY6" s="1159" t="s">
        <v>544</v>
      </c>
    </row>
    <row r="7" spans="1:103" ht="11.25" customHeight="1">
      <c r="A7" s="237"/>
      <c r="B7" s="1149" t="s">
        <v>702</v>
      </c>
      <c r="C7" s="937">
        <v>529023</v>
      </c>
      <c r="D7" s="1151">
        <v>100</v>
      </c>
      <c r="E7" s="1152">
        <v>65</v>
      </c>
      <c r="F7" s="1067">
        <v>2.52</v>
      </c>
      <c r="G7" s="1153">
        <v>3.6</v>
      </c>
      <c r="H7" s="332" t="s">
        <v>427</v>
      </c>
      <c r="I7" s="1154">
        <v>600</v>
      </c>
      <c r="J7" s="940">
        <v>20000</v>
      </c>
      <c r="K7" s="1155">
        <v>7600</v>
      </c>
      <c r="L7" s="1160" t="s">
        <v>256</v>
      </c>
      <c r="M7" s="1157">
        <f>E7*(K7-60)/1000</f>
        <v>490.1</v>
      </c>
      <c r="N7" s="627" t="s">
        <v>389</v>
      </c>
      <c r="O7" s="1154">
        <v>850</v>
      </c>
      <c r="P7" s="940">
        <v>8.49</v>
      </c>
      <c r="Q7" s="641">
        <v>1</v>
      </c>
      <c r="R7" s="249" t="s">
        <v>259</v>
      </c>
      <c r="S7" s="389">
        <v>1</v>
      </c>
      <c r="T7" s="851"/>
      <c r="U7" s="212"/>
      <c r="V7" s="251"/>
      <c r="W7" s="251"/>
      <c r="X7" s="251"/>
      <c r="Y7" s="167"/>
      <c r="Z7" s="251"/>
      <c r="AA7" s="1158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251"/>
      <c r="AV7" s="515"/>
      <c r="AW7" s="515"/>
      <c r="AX7" s="515"/>
      <c r="AY7" s="515"/>
      <c r="AZ7" s="353"/>
      <c r="BA7" s="353"/>
      <c r="BB7" s="353"/>
      <c r="BC7" s="884"/>
      <c r="BD7" s="736"/>
      <c r="BE7" s="251"/>
      <c r="BF7" s="251"/>
      <c r="BG7" s="251"/>
      <c r="BH7" s="228"/>
      <c r="BI7" s="251"/>
      <c r="BJ7" s="251"/>
      <c r="BK7" s="251"/>
      <c r="BL7" s="251"/>
      <c r="BM7" s="290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60"/>
      <c r="CA7" s="260"/>
      <c r="CB7" s="251"/>
      <c r="CC7" s="251"/>
      <c r="CD7" s="251"/>
      <c r="CE7" s="262"/>
      <c r="CF7" s="251"/>
      <c r="CG7" s="251"/>
      <c r="CH7" s="780"/>
      <c r="CI7" s="780"/>
      <c r="CJ7" s="780"/>
      <c r="CK7" s="780"/>
      <c r="CL7" s="780"/>
      <c r="CM7" s="780"/>
      <c r="CN7" s="780"/>
      <c r="CO7" s="780"/>
      <c r="CP7" s="780"/>
      <c r="CQ7" s="780"/>
      <c r="CR7" s="780"/>
      <c r="CS7" s="780"/>
      <c r="CT7" s="780"/>
      <c r="CU7" s="780"/>
      <c r="CV7" s="780"/>
      <c r="CW7" s="780"/>
      <c r="CX7" s="780"/>
      <c r="CY7" s="1159" t="s">
        <v>703</v>
      </c>
    </row>
    <row r="8" spans="1:103" ht="11.25" customHeight="1">
      <c r="A8" s="237"/>
      <c r="B8" s="1149" t="s">
        <v>704</v>
      </c>
      <c r="C8" s="937">
        <v>529023</v>
      </c>
      <c r="D8" s="1151">
        <v>100</v>
      </c>
      <c r="E8" s="1152">
        <v>77</v>
      </c>
      <c r="F8" s="1067">
        <v>3</v>
      </c>
      <c r="G8" s="1153">
        <v>4</v>
      </c>
      <c r="H8" s="332" t="s">
        <v>427</v>
      </c>
      <c r="I8" s="1154">
        <v>660</v>
      </c>
      <c r="J8" s="940">
        <v>19000</v>
      </c>
      <c r="K8" s="1155">
        <v>7600</v>
      </c>
      <c r="L8" s="1160" t="s">
        <v>256</v>
      </c>
      <c r="M8" s="1157">
        <f>E8*(K8-52)/1000</f>
        <v>581.196</v>
      </c>
      <c r="N8" s="627" t="s">
        <v>389</v>
      </c>
      <c r="O8" s="1154">
        <v>850</v>
      </c>
      <c r="P8" s="940">
        <v>8.49</v>
      </c>
      <c r="Q8" s="641">
        <v>1</v>
      </c>
      <c r="R8" s="249" t="s">
        <v>259</v>
      </c>
      <c r="S8" s="389">
        <v>1</v>
      </c>
      <c r="T8" s="851"/>
      <c r="U8" s="212"/>
      <c r="V8" s="251"/>
      <c r="W8" s="251"/>
      <c r="X8" s="251"/>
      <c r="Y8" s="167"/>
      <c r="Z8" s="251"/>
      <c r="AA8" s="1158"/>
      <c r="AB8" s="251"/>
      <c r="AC8" s="251"/>
      <c r="AD8" s="251"/>
      <c r="AE8" s="251"/>
      <c r="AF8" s="251"/>
      <c r="AG8" s="251"/>
      <c r="AH8" s="251"/>
      <c r="AI8" s="251"/>
      <c r="AJ8" s="251"/>
      <c r="AK8" s="251"/>
      <c r="AL8" s="251"/>
      <c r="AM8" s="251"/>
      <c r="AN8" s="251"/>
      <c r="AO8" s="251"/>
      <c r="AP8" s="251"/>
      <c r="AQ8" s="251"/>
      <c r="AR8" s="251"/>
      <c r="AS8" s="251"/>
      <c r="AT8" s="251"/>
      <c r="AU8" s="251"/>
      <c r="AV8" s="515"/>
      <c r="AW8" s="515"/>
      <c r="AX8" s="515"/>
      <c r="AY8" s="515"/>
      <c r="AZ8" s="353"/>
      <c r="BA8" s="353"/>
      <c r="BB8" s="353"/>
      <c r="BC8" s="884"/>
      <c r="BD8" s="736"/>
      <c r="BE8" s="251"/>
      <c r="BF8" s="251"/>
      <c r="BG8" s="251"/>
      <c r="BH8" s="228"/>
      <c r="BI8" s="251"/>
      <c r="BJ8" s="251"/>
      <c r="BK8" s="251"/>
      <c r="BL8" s="251"/>
      <c r="BM8" s="290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60"/>
      <c r="CA8" s="260"/>
      <c r="CB8" s="251"/>
      <c r="CC8" s="251"/>
      <c r="CD8" s="251"/>
      <c r="CE8" s="262"/>
      <c r="CF8" s="251"/>
      <c r="CG8" s="251"/>
      <c r="CH8" s="780"/>
      <c r="CI8" s="780"/>
      <c r="CJ8" s="780"/>
      <c r="CK8" s="780"/>
      <c r="CL8" s="780"/>
      <c r="CM8" s="780"/>
      <c r="CN8" s="780"/>
      <c r="CO8" s="780"/>
      <c r="CP8" s="780"/>
      <c r="CQ8" s="780"/>
      <c r="CR8" s="780"/>
      <c r="CS8" s="780"/>
      <c r="CT8" s="780"/>
      <c r="CU8" s="780"/>
      <c r="CV8" s="780"/>
      <c r="CW8" s="780"/>
      <c r="CX8" s="780"/>
      <c r="CY8" s="1161" t="s">
        <v>705</v>
      </c>
    </row>
    <row r="9" spans="1:103" ht="11.25" customHeight="1">
      <c r="A9" s="237"/>
      <c r="B9" s="1162" t="s">
        <v>706</v>
      </c>
      <c r="C9" s="240">
        <v>1329533</v>
      </c>
      <c r="D9" s="1130">
        <v>100</v>
      </c>
      <c r="E9" s="1163">
        <v>72</v>
      </c>
      <c r="F9" s="844">
        <v>4</v>
      </c>
      <c r="G9" s="383">
        <v>3</v>
      </c>
      <c r="H9" s="384" t="s">
        <v>427</v>
      </c>
      <c r="I9" s="386">
        <v>660</v>
      </c>
      <c r="J9" s="846">
        <v>17000</v>
      </c>
      <c r="K9" s="601">
        <v>11800</v>
      </c>
      <c r="L9" s="602" t="s">
        <v>256</v>
      </c>
      <c r="M9" s="1157">
        <f>E9*(K9-52)/1000</f>
        <v>845.856</v>
      </c>
      <c r="N9" s="849" t="s">
        <v>389</v>
      </c>
      <c r="O9" s="386">
        <v>850</v>
      </c>
      <c r="P9" s="846">
        <v>8.49</v>
      </c>
      <c r="Q9" s="526">
        <v>1</v>
      </c>
      <c r="R9" s="249" t="s">
        <v>259</v>
      </c>
      <c r="S9" s="519">
        <v>1</v>
      </c>
      <c r="T9" s="851"/>
      <c r="U9" s="212"/>
      <c r="V9" s="251"/>
      <c r="W9" s="274"/>
      <c r="X9" s="274"/>
      <c r="Y9" s="167"/>
      <c r="Z9" s="274"/>
      <c r="AA9" s="1158"/>
      <c r="AB9" s="274"/>
      <c r="AC9" s="274"/>
      <c r="AD9" s="274"/>
      <c r="AE9" s="274"/>
      <c r="AF9" s="274"/>
      <c r="AG9" s="274"/>
      <c r="AH9" s="274"/>
      <c r="AI9" s="274"/>
      <c r="AJ9" s="274"/>
      <c r="AK9" s="274"/>
      <c r="AL9" s="274"/>
      <c r="AM9" s="274"/>
      <c r="AN9" s="274"/>
      <c r="AO9" s="274"/>
      <c r="AP9" s="274"/>
      <c r="AQ9" s="274"/>
      <c r="AR9" s="274"/>
      <c r="AS9" s="274"/>
      <c r="AT9" s="274"/>
      <c r="AU9" s="274"/>
      <c r="AV9" s="515"/>
      <c r="AW9" s="515"/>
      <c r="AX9" s="515"/>
      <c r="AY9" s="515"/>
      <c r="AZ9" s="353"/>
      <c r="BA9" s="353"/>
      <c r="BB9" s="353"/>
      <c r="BC9" s="884"/>
      <c r="BD9" s="736"/>
      <c r="BE9" s="251"/>
      <c r="BF9" s="251"/>
      <c r="BG9" s="251"/>
      <c r="BH9" s="228"/>
      <c r="BI9" s="251"/>
      <c r="BJ9" s="251"/>
      <c r="BK9" s="251"/>
      <c r="BL9" s="251"/>
      <c r="BM9" s="290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60"/>
      <c r="CA9" s="260"/>
      <c r="CB9" s="251"/>
      <c r="CC9" s="251"/>
      <c r="CD9" s="251"/>
      <c r="CE9" s="262"/>
      <c r="CF9" s="251"/>
      <c r="CG9" s="251"/>
      <c r="CH9" s="780"/>
      <c r="CI9" s="780"/>
      <c r="CJ9" s="780"/>
      <c r="CK9" s="780"/>
      <c r="CL9" s="780"/>
      <c r="CM9" s="780"/>
      <c r="CN9" s="780"/>
      <c r="CO9" s="780"/>
      <c r="CP9" s="780"/>
      <c r="CQ9" s="780"/>
      <c r="CR9" s="780"/>
      <c r="CS9" s="780"/>
      <c r="CT9" s="780"/>
      <c r="CU9" s="780"/>
      <c r="CV9" s="780"/>
      <c r="CW9" s="780"/>
      <c r="CX9" s="780"/>
      <c r="CY9" s="1159" t="s">
        <v>544</v>
      </c>
    </row>
    <row r="10" spans="1:103" ht="11.25" customHeight="1">
      <c r="A10" s="237"/>
      <c r="B10" s="1162" t="s">
        <v>707</v>
      </c>
      <c r="C10" s="240">
        <v>490824</v>
      </c>
      <c r="D10" s="1130">
        <v>100</v>
      </c>
      <c r="E10" s="1163">
        <v>110</v>
      </c>
      <c r="F10" s="844">
        <v>5</v>
      </c>
      <c r="G10" s="1153">
        <v>6.5</v>
      </c>
      <c r="H10" s="384" t="s">
        <v>427</v>
      </c>
      <c r="I10" s="386">
        <v>660</v>
      </c>
      <c r="J10" s="846">
        <v>20000</v>
      </c>
      <c r="K10" s="601">
        <v>5000</v>
      </c>
      <c r="L10" s="602" t="s">
        <v>256</v>
      </c>
      <c r="M10" s="1157">
        <f>E10*(K10-52)/1000</f>
        <v>544.28</v>
      </c>
      <c r="N10" s="849" t="s">
        <v>389</v>
      </c>
      <c r="O10" s="386">
        <v>850</v>
      </c>
      <c r="P10" s="1164">
        <v>8.5</v>
      </c>
      <c r="Q10" s="526">
        <v>1</v>
      </c>
      <c r="R10" s="249" t="s">
        <v>259</v>
      </c>
      <c r="S10" s="519">
        <v>1</v>
      </c>
      <c r="T10" s="851"/>
      <c r="U10" s="212"/>
      <c r="V10" s="251"/>
      <c r="W10" s="274"/>
      <c r="X10" s="274"/>
      <c r="Y10" s="167"/>
      <c r="Z10" s="274"/>
      <c r="AA10" s="1158"/>
      <c r="AB10" s="274"/>
      <c r="AC10" s="274"/>
      <c r="AD10" s="274"/>
      <c r="AE10" s="274"/>
      <c r="AF10" s="274"/>
      <c r="AG10" s="274"/>
      <c r="AH10" s="274"/>
      <c r="AI10" s="274"/>
      <c r="AJ10" s="274"/>
      <c r="AK10" s="274"/>
      <c r="AL10" s="274"/>
      <c r="AM10" s="274"/>
      <c r="AN10" s="274"/>
      <c r="AO10" s="274"/>
      <c r="AP10" s="274"/>
      <c r="AQ10" s="274"/>
      <c r="AR10" s="274"/>
      <c r="AS10" s="274"/>
      <c r="AT10" s="274"/>
      <c r="AU10" s="274"/>
      <c r="AV10" s="515"/>
      <c r="AW10" s="515"/>
      <c r="AX10" s="515"/>
      <c r="AY10" s="515"/>
      <c r="AZ10" s="353"/>
      <c r="BA10" s="353"/>
      <c r="BB10" s="353"/>
      <c r="BC10" s="884"/>
      <c r="BD10" s="736"/>
      <c r="BE10" s="228"/>
      <c r="BF10" s="251"/>
      <c r="BG10" s="228"/>
      <c r="BH10" s="228"/>
      <c r="BI10" s="228"/>
      <c r="BJ10" s="251"/>
      <c r="BK10" s="251"/>
      <c r="BL10" s="251"/>
      <c r="BM10" s="290"/>
      <c r="BN10" s="251"/>
      <c r="BO10" s="251"/>
      <c r="BP10" s="251"/>
      <c r="BQ10" s="251"/>
      <c r="BR10" s="251"/>
      <c r="BS10" s="251"/>
      <c r="BT10" s="251"/>
      <c r="BU10" s="259"/>
      <c r="BV10" s="251"/>
      <c r="BW10" s="251"/>
      <c r="BX10" s="251"/>
      <c r="BY10" s="251"/>
      <c r="BZ10" s="260"/>
      <c r="CA10" s="260"/>
      <c r="CB10" s="251"/>
      <c r="CC10" s="251"/>
      <c r="CD10" s="251"/>
      <c r="CE10" s="262"/>
      <c r="CF10" s="251"/>
      <c r="CG10" s="251"/>
      <c r="CH10" s="780"/>
      <c r="CI10" s="780"/>
      <c r="CJ10" s="779"/>
      <c r="CK10" s="780"/>
      <c r="CL10" s="780"/>
      <c r="CM10" s="780"/>
      <c r="CN10" s="780"/>
      <c r="CO10" s="780"/>
      <c r="CP10" s="780"/>
      <c r="CQ10" s="780"/>
      <c r="CR10" s="780"/>
      <c r="CS10" s="780"/>
      <c r="CT10" s="780"/>
      <c r="CU10" s="780"/>
      <c r="CV10" s="780"/>
      <c r="CW10" s="780"/>
      <c r="CX10" s="780"/>
      <c r="CY10" s="1159"/>
    </row>
    <row r="11" spans="1:103" ht="11.25" customHeight="1">
      <c r="A11" s="237"/>
      <c r="B11" s="1165" t="s">
        <v>708</v>
      </c>
      <c r="C11" s="240">
        <v>470700</v>
      </c>
      <c r="D11" s="1130">
        <v>100</v>
      </c>
      <c r="E11" s="1163">
        <v>120</v>
      </c>
      <c r="F11" s="844">
        <v>6</v>
      </c>
      <c r="G11" s="1153">
        <v>6.5</v>
      </c>
      <c r="H11" s="384" t="s">
        <v>432</v>
      </c>
      <c r="I11" s="386">
        <v>660</v>
      </c>
      <c r="J11" s="846">
        <v>20000</v>
      </c>
      <c r="K11" s="601">
        <v>5000</v>
      </c>
      <c r="L11" s="602" t="s">
        <v>256</v>
      </c>
      <c r="M11" s="1157">
        <f>E11*(K11-52)/1000</f>
        <v>593.76</v>
      </c>
      <c r="N11" s="849" t="s">
        <v>389</v>
      </c>
      <c r="O11" s="386">
        <v>850</v>
      </c>
      <c r="P11" s="1166">
        <v>12</v>
      </c>
      <c r="Q11" s="526">
        <v>1</v>
      </c>
      <c r="R11" s="249" t="s">
        <v>259</v>
      </c>
      <c r="S11" s="519">
        <v>1</v>
      </c>
      <c r="T11" s="274"/>
      <c r="U11" s="274"/>
      <c r="V11" s="274"/>
      <c r="W11" s="274"/>
      <c r="X11" s="274"/>
      <c r="Y11" s="274"/>
      <c r="Z11" s="274"/>
      <c r="AA11" s="274"/>
      <c r="AB11" s="274"/>
      <c r="AC11" s="274"/>
      <c r="AD11" s="274"/>
      <c r="AE11" s="274"/>
      <c r="AF11" s="274"/>
      <c r="AG11" s="274"/>
      <c r="AH11" s="274"/>
      <c r="AI11" s="274"/>
      <c r="AJ11" s="274"/>
      <c r="AK11" s="274"/>
      <c r="AL11" s="274"/>
      <c r="AM11" s="274"/>
      <c r="AN11" s="274"/>
      <c r="AO11" s="274"/>
      <c r="AP11" s="274"/>
      <c r="AQ11" s="274"/>
      <c r="AR11" s="274"/>
      <c r="AS11" s="274"/>
      <c r="AT11" s="274"/>
      <c r="AU11" s="274"/>
      <c r="AV11" s="515"/>
      <c r="AW11" s="515"/>
      <c r="AX11" s="515"/>
      <c r="AY11" s="515"/>
      <c r="AZ11" s="353"/>
      <c r="BA11" s="353"/>
      <c r="BB11" s="353"/>
      <c r="BC11" s="884"/>
      <c r="BD11" s="736"/>
      <c r="BE11" s="228"/>
      <c r="BF11" s="251"/>
      <c r="BG11" s="228"/>
      <c r="BH11" s="228"/>
      <c r="BI11" s="228"/>
      <c r="BJ11" s="251"/>
      <c r="BK11" s="251"/>
      <c r="BL11" s="251"/>
      <c r="BM11" s="290"/>
      <c r="BN11" s="251"/>
      <c r="BO11" s="251"/>
      <c r="BP11" s="251"/>
      <c r="BQ11" s="251"/>
      <c r="BR11" s="251"/>
      <c r="BS11" s="251"/>
      <c r="BT11" s="251"/>
      <c r="BU11" s="259"/>
      <c r="BV11" s="251"/>
      <c r="BW11" s="251"/>
      <c r="BX11" s="251"/>
      <c r="BY11" s="251"/>
      <c r="BZ11" s="260"/>
      <c r="CA11" s="260"/>
      <c r="CB11" s="251"/>
      <c r="CC11" s="251"/>
      <c r="CD11" s="251"/>
      <c r="CE11" s="262"/>
      <c r="CF11" s="251"/>
      <c r="CG11" s="251"/>
      <c r="CH11" s="780"/>
      <c r="CI11" s="780"/>
      <c r="CJ11" s="779"/>
      <c r="CK11" s="780"/>
      <c r="CL11" s="780"/>
      <c r="CM11" s="780"/>
      <c r="CN11" s="780"/>
      <c r="CO11" s="780"/>
      <c r="CP11" s="780"/>
      <c r="CQ11" s="780"/>
      <c r="CR11" s="780"/>
      <c r="CS11" s="780"/>
      <c r="CT11" s="780"/>
      <c r="CU11" s="780"/>
      <c r="CV11" s="780"/>
      <c r="CW11" s="780"/>
      <c r="CX11" s="780"/>
      <c r="CY11" s="1159"/>
    </row>
    <row r="12" spans="1:255" s="122" customFormat="1" ht="4.5" customHeight="1">
      <c r="A12" s="237"/>
      <c r="B12" s="776"/>
      <c r="C12" s="776"/>
      <c r="D12" s="776"/>
      <c r="E12" s="776"/>
      <c r="F12" s="776"/>
      <c r="G12" s="776"/>
      <c r="H12" s="776"/>
      <c r="I12" s="776"/>
      <c r="J12" s="776"/>
      <c r="K12" s="776"/>
      <c r="L12" s="776"/>
      <c r="M12" s="776"/>
      <c r="N12" s="776"/>
      <c r="O12" s="776"/>
      <c r="P12" s="776"/>
      <c r="Q12" s="776"/>
      <c r="R12" s="776"/>
      <c r="S12" s="776"/>
      <c r="T12" s="776"/>
      <c r="U12" s="776"/>
      <c r="V12" s="776"/>
      <c r="W12" s="776"/>
      <c r="X12" s="776"/>
      <c r="Y12" s="776"/>
      <c r="Z12" s="776"/>
      <c r="AA12" s="776"/>
      <c r="AB12" s="776"/>
      <c r="AC12" s="776"/>
      <c r="AD12" s="776"/>
      <c r="AE12" s="776"/>
      <c r="AF12" s="776"/>
      <c r="AG12" s="776"/>
      <c r="AH12" s="776"/>
      <c r="AI12" s="776"/>
      <c r="AJ12" s="776"/>
      <c r="AK12" s="776"/>
      <c r="AL12" s="776"/>
      <c r="AM12" s="776"/>
      <c r="AN12" s="776"/>
      <c r="AO12" s="776"/>
      <c r="AP12" s="776"/>
      <c r="AQ12" s="776"/>
      <c r="AR12" s="776"/>
      <c r="AS12" s="776"/>
      <c r="AT12" s="776"/>
      <c r="AU12" s="776"/>
      <c r="AV12" s="776"/>
      <c r="AW12" s="776"/>
      <c r="AX12" s="776"/>
      <c r="AY12" s="776"/>
      <c r="AZ12" s="776"/>
      <c r="BA12" s="776"/>
      <c r="BB12" s="776"/>
      <c r="BC12" s="776"/>
      <c r="BD12" s="776"/>
      <c r="BE12" s="776"/>
      <c r="BF12" s="776"/>
      <c r="BG12" s="776"/>
      <c r="BH12" s="776"/>
      <c r="BI12" s="776"/>
      <c r="BJ12" s="776"/>
      <c r="BK12" s="776"/>
      <c r="BL12" s="776"/>
      <c r="BM12" s="776"/>
      <c r="BN12" s="776"/>
      <c r="BO12" s="776"/>
      <c r="BP12" s="776"/>
      <c r="BQ12" s="776"/>
      <c r="BR12" s="776"/>
      <c r="BS12" s="776"/>
      <c r="BT12" s="776"/>
      <c r="BU12" s="776"/>
      <c r="BV12" s="776"/>
      <c r="BW12" s="776"/>
      <c r="BX12" s="776"/>
      <c r="BY12" s="776"/>
      <c r="BZ12" s="776"/>
      <c r="CA12" s="776"/>
      <c r="CB12" s="776"/>
      <c r="CC12" s="776"/>
      <c r="CD12" s="776"/>
      <c r="CE12" s="776"/>
      <c r="CF12" s="776"/>
      <c r="CG12" s="776"/>
      <c r="CH12" s="776"/>
      <c r="CI12" s="776"/>
      <c r="CJ12" s="776"/>
      <c r="CK12" s="776"/>
      <c r="CL12" s="776"/>
      <c r="CM12" s="776"/>
      <c r="CN12" s="776"/>
      <c r="CO12" s="776"/>
      <c r="CP12" s="776"/>
      <c r="CQ12" s="776"/>
      <c r="CR12" s="776"/>
      <c r="CS12" s="776"/>
      <c r="CT12" s="776"/>
      <c r="CU12" s="776"/>
      <c r="CV12" s="776"/>
      <c r="CW12" s="776"/>
      <c r="CX12" s="776"/>
      <c r="CY12" s="1167"/>
      <c r="IC12" s="342"/>
      <c r="ID12" s="342"/>
      <c r="IE12" s="342"/>
      <c r="IF12" s="342"/>
      <c r="IG12" s="342"/>
      <c r="IH12" s="342"/>
      <c r="II12" s="342"/>
      <c r="IJ12" s="342"/>
      <c r="IK12" s="342"/>
      <c r="IL12" s="342"/>
      <c r="IM12" s="342"/>
      <c r="IN12" s="342"/>
      <c r="IO12" s="342"/>
      <c r="IP12" s="342"/>
      <c r="IQ12" s="342"/>
      <c r="IR12" s="342"/>
      <c r="IS12" s="342"/>
      <c r="IT12" s="342"/>
      <c r="IU12" s="342"/>
    </row>
    <row r="13" spans="1:255" s="122" customFormat="1" ht="11.25" customHeight="1">
      <c r="A13" s="237"/>
      <c r="B13" s="1168" t="s">
        <v>709</v>
      </c>
      <c r="C13" s="994">
        <v>298482</v>
      </c>
      <c r="D13" s="848">
        <v>100</v>
      </c>
      <c r="E13" s="1169">
        <v>130</v>
      </c>
      <c r="F13" s="1170">
        <v>10</v>
      </c>
      <c r="G13" s="1070">
        <v>6.5</v>
      </c>
      <c r="H13" s="848" t="s">
        <v>432</v>
      </c>
      <c r="I13" s="1071">
        <v>600</v>
      </c>
      <c r="J13" s="1071">
        <v>20000</v>
      </c>
      <c r="K13" s="1171">
        <v>4000</v>
      </c>
      <c r="L13" s="1172" t="s">
        <v>256</v>
      </c>
      <c r="M13" s="1173">
        <f>E13*(K13-110)/1000</f>
        <v>505.7</v>
      </c>
      <c r="N13" s="848" t="s">
        <v>389</v>
      </c>
      <c r="O13" s="1071">
        <v>850</v>
      </c>
      <c r="P13" s="276">
        <v>8</v>
      </c>
      <c r="Q13" s="1174">
        <v>6</v>
      </c>
      <c r="R13" s="249" t="s">
        <v>257</v>
      </c>
      <c r="S13" s="249">
        <v>1</v>
      </c>
      <c r="T13" s="851"/>
      <c r="U13" s="212"/>
      <c r="V13" s="1037"/>
      <c r="W13" s="1037"/>
      <c r="X13" s="1037"/>
      <c r="Y13" s="167"/>
      <c r="Z13" s="1037"/>
      <c r="AA13" s="1158"/>
      <c r="AB13" s="1037"/>
      <c r="AC13" s="1037"/>
      <c r="AD13" s="1037"/>
      <c r="AE13" s="1037"/>
      <c r="AF13" s="1037"/>
      <c r="AG13" s="1037"/>
      <c r="AH13" s="1037"/>
      <c r="AI13" s="1037"/>
      <c r="AJ13" s="1037"/>
      <c r="AK13" s="1037"/>
      <c r="AL13" s="1037"/>
      <c r="AM13" s="1037"/>
      <c r="AN13" s="1037"/>
      <c r="AO13" s="1037"/>
      <c r="AP13" s="1037"/>
      <c r="AQ13" s="1037"/>
      <c r="AR13" s="1037"/>
      <c r="AS13" s="1037"/>
      <c r="AT13" s="1037"/>
      <c r="AU13" s="1037"/>
      <c r="AV13" s="515"/>
      <c r="AW13" s="515"/>
      <c r="AX13" s="515"/>
      <c r="AY13" s="515"/>
      <c r="AZ13" s="353"/>
      <c r="BA13" s="353"/>
      <c r="BB13" s="353"/>
      <c r="BC13" s="884"/>
      <c r="BD13" s="736"/>
      <c r="BE13" s="736"/>
      <c r="BF13" s="736"/>
      <c r="BG13" s="736"/>
      <c r="BH13" s="736"/>
      <c r="BI13" s="736"/>
      <c r="BJ13" s="736"/>
      <c r="BK13" s="313"/>
      <c r="BL13" s="737"/>
      <c r="BM13" s="737"/>
      <c r="BN13" s="737"/>
      <c r="BO13" s="737"/>
      <c r="BP13" s="313"/>
      <c r="BQ13" s="313"/>
      <c r="BR13" s="313"/>
      <c r="BS13" s="313"/>
      <c r="BT13" s="313"/>
      <c r="BU13" s="689"/>
      <c r="BV13" s="313"/>
      <c r="BW13" s="313"/>
      <c r="BX13" s="313"/>
      <c r="BY13" s="313"/>
      <c r="BZ13" s="739"/>
      <c r="CA13" s="739"/>
      <c r="CB13" s="313"/>
      <c r="CC13" s="1109"/>
      <c r="CD13" s="313"/>
      <c r="CE13" s="741"/>
      <c r="CF13" s="313"/>
      <c r="CG13" s="313"/>
      <c r="CH13" s="690"/>
      <c r="CI13" s="313"/>
      <c r="CJ13" s="690"/>
      <c r="CK13" s="690"/>
      <c r="CL13" s="313"/>
      <c r="CM13" s="313"/>
      <c r="CN13" s="313"/>
      <c r="CO13" s="313"/>
      <c r="CP13" s="313"/>
      <c r="CQ13" s="313"/>
      <c r="CR13" s="313"/>
      <c r="CS13" s="313"/>
      <c r="CT13" s="313"/>
      <c r="CU13" s="313"/>
      <c r="CV13" s="313"/>
      <c r="CW13" s="313"/>
      <c r="CX13" s="313"/>
      <c r="CY13" s="1159" t="s">
        <v>544</v>
      </c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  <c r="IU13" s="342"/>
    </row>
    <row r="14" spans="1:255" s="122" customFormat="1" ht="11.25" customHeight="1">
      <c r="A14" s="237"/>
      <c r="B14" s="1168"/>
      <c r="C14" s="336"/>
      <c r="D14" s="336"/>
      <c r="E14" s="1175"/>
      <c r="F14" s="1176"/>
      <c r="G14" s="1177"/>
      <c r="H14" s="336"/>
      <c r="I14" s="1178"/>
      <c r="J14" s="1178"/>
      <c r="K14" s="1179"/>
      <c r="L14" s="336"/>
      <c r="M14" s="336"/>
      <c r="N14" s="336"/>
      <c r="O14" s="1178"/>
      <c r="P14" s="336"/>
      <c r="Q14" s="1174"/>
      <c r="R14" s="249" t="s">
        <v>259</v>
      </c>
      <c r="S14" s="1180">
        <v>1</v>
      </c>
      <c r="T14" s="851"/>
      <c r="U14" s="212"/>
      <c r="V14" s="1037"/>
      <c r="W14" s="1037"/>
      <c r="X14" s="1037"/>
      <c r="Y14" s="167"/>
      <c r="Z14" s="1037"/>
      <c r="AA14" s="1158"/>
      <c r="AB14" s="1037"/>
      <c r="AC14" s="1037"/>
      <c r="AD14" s="1037"/>
      <c r="AE14" s="1037"/>
      <c r="AF14" s="1037"/>
      <c r="AG14" s="1037"/>
      <c r="AH14" s="1037"/>
      <c r="AI14" s="1037"/>
      <c r="AJ14" s="1037"/>
      <c r="AK14" s="1037"/>
      <c r="AL14" s="1037"/>
      <c r="AM14" s="1037"/>
      <c r="AN14" s="1037"/>
      <c r="AO14" s="1037"/>
      <c r="AP14" s="1037"/>
      <c r="AQ14" s="1037"/>
      <c r="AR14" s="1037"/>
      <c r="AS14" s="1037"/>
      <c r="AT14" s="1037"/>
      <c r="AU14" s="1037"/>
      <c r="AV14" s="515"/>
      <c r="AW14" s="515"/>
      <c r="AX14" s="515"/>
      <c r="AY14" s="515"/>
      <c r="AZ14" s="353"/>
      <c r="BA14" s="353"/>
      <c r="BB14" s="353"/>
      <c r="BC14" s="884"/>
      <c r="BD14" s="736"/>
      <c r="BE14" s="736"/>
      <c r="BF14" s="736"/>
      <c r="BG14" s="736"/>
      <c r="BH14" s="736"/>
      <c r="BI14" s="736"/>
      <c r="BJ14" s="736"/>
      <c r="BK14" s="313"/>
      <c r="BL14" s="737"/>
      <c r="BM14" s="737"/>
      <c r="BN14" s="737"/>
      <c r="BO14" s="737"/>
      <c r="BP14" s="313"/>
      <c r="BQ14" s="313"/>
      <c r="BR14" s="313"/>
      <c r="BS14" s="313"/>
      <c r="BT14" s="313"/>
      <c r="BU14" s="313"/>
      <c r="BV14" s="313"/>
      <c r="BW14" s="313"/>
      <c r="BX14" s="313"/>
      <c r="BY14" s="313"/>
      <c r="BZ14" s="739"/>
      <c r="CA14" s="739"/>
      <c r="CB14" s="313"/>
      <c r="CC14" s="313"/>
      <c r="CD14" s="313"/>
      <c r="CE14" s="313"/>
      <c r="CF14" s="313"/>
      <c r="CG14" s="313"/>
      <c r="CH14" s="313"/>
      <c r="CI14" s="313"/>
      <c r="CJ14" s="690"/>
      <c r="CK14" s="690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  <c r="CX14" s="313"/>
      <c r="CY14" s="1159"/>
      <c r="IC14" s="342"/>
      <c r="ID14" s="342"/>
      <c r="IE14" s="342"/>
      <c r="IF14" s="342"/>
      <c r="IG14" s="342"/>
      <c r="IH14" s="342"/>
      <c r="II14" s="342"/>
      <c r="IJ14" s="342"/>
      <c r="IK14" s="342"/>
      <c r="IL14" s="342"/>
      <c r="IM14" s="342"/>
      <c r="IN14" s="342"/>
      <c r="IO14" s="342"/>
      <c r="IP14" s="342"/>
      <c r="IQ14" s="342"/>
      <c r="IR14" s="342"/>
      <c r="IS14" s="342"/>
      <c r="IT14" s="342"/>
      <c r="IU14" s="342"/>
    </row>
    <row r="15" spans="1:255" s="122" customFormat="1" ht="11.25" customHeight="1">
      <c r="A15" s="237"/>
      <c r="B15" s="1168"/>
      <c r="C15" s="336"/>
      <c r="D15" s="336"/>
      <c r="E15" s="1175"/>
      <c r="F15" s="1176"/>
      <c r="G15" s="1177"/>
      <c r="H15" s="336"/>
      <c r="I15" s="1178"/>
      <c r="J15" s="1178"/>
      <c r="K15" s="1179"/>
      <c r="L15" s="336"/>
      <c r="M15" s="336"/>
      <c r="N15" s="336"/>
      <c r="O15" s="1178"/>
      <c r="P15" s="336"/>
      <c r="Q15" s="1174"/>
      <c r="R15" s="1180" t="s">
        <v>261</v>
      </c>
      <c r="S15" s="1180">
        <v>2</v>
      </c>
      <c r="T15" s="851"/>
      <c r="U15" s="212"/>
      <c r="V15" s="1037"/>
      <c r="W15" s="1037"/>
      <c r="X15" s="1037"/>
      <c r="Y15" s="167"/>
      <c r="Z15" s="1037"/>
      <c r="AA15" s="1158"/>
      <c r="AB15" s="1037"/>
      <c r="AC15" s="1037"/>
      <c r="AD15" s="1037"/>
      <c r="AE15" s="1037"/>
      <c r="AF15" s="1037"/>
      <c r="AG15" s="1037"/>
      <c r="AH15" s="1037"/>
      <c r="AI15" s="1037"/>
      <c r="AJ15" s="1037"/>
      <c r="AK15" s="1037"/>
      <c r="AL15" s="1037"/>
      <c r="AM15" s="1037"/>
      <c r="AN15" s="1037"/>
      <c r="AO15" s="1037"/>
      <c r="AP15" s="1037"/>
      <c r="AQ15" s="1037"/>
      <c r="AR15" s="1037"/>
      <c r="AS15" s="1037"/>
      <c r="AT15" s="1037"/>
      <c r="AU15" s="1037"/>
      <c r="AV15" s="515"/>
      <c r="AW15" s="515"/>
      <c r="AX15" s="515"/>
      <c r="AY15" s="515"/>
      <c r="AZ15" s="353"/>
      <c r="BA15" s="353"/>
      <c r="BB15" s="353"/>
      <c r="BC15" s="884"/>
      <c r="BD15" s="736"/>
      <c r="BE15" s="736"/>
      <c r="BF15" s="736"/>
      <c r="BG15" s="736"/>
      <c r="BH15" s="736"/>
      <c r="BI15" s="736"/>
      <c r="BJ15" s="736"/>
      <c r="BK15" s="313"/>
      <c r="BL15" s="737"/>
      <c r="BM15" s="737"/>
      <c r="BN15" s="737"/>
      <c r="BO15" s="737"/>
      <c r="BP15" s="313"/>
      <c r="BQ15" s="313"/>
      <c r="BR15" s="313"/>
      <c r="BS15" s="313"/>
      <c r="BT15" s="313"/>
      <c r="BU15" s="313"/>
      <c r="BV15" s="313"/>
      <c r="BW15" s="313"/>
      <c r="BX15" s="313"/>
      <c r="BY15" s="313"/>
      <c r="BZ15" s="739"/>
      <c r="CA15" s="739"/>
      <c r="CB15" s="313"/>
      <c r="CC15" s="313"/>
      <c r="CD15" s="313"/>
      <c r="CE15" s="313"/>
      <c r="CF15" s="313"/>
      <c r="CG15" s="313"/>
      <c r="CH15" s="313"/>
      <c r="CI15" s="313"/>
      <c r="CJ15" s="690"/>
      <c r="CK15" s="690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  <c r="CX15" s="313"/>
      <c r="CY15" s="1159"/>
      <c r="IC15" s="342"/>
      <c r="ID15" s="342"/>
      <c r="IE15" s="342"/>
      <c r="IF15" s="342"/>
      <c r="IG15" s="342"/>
      <c r="IH15" s="342"/>
      <c r="II15" s="342"/>
      <c r="IJ15" s="342"/>
      <c r="IK15" s="342"/>
      <c r="IL15" s="342"/>
      <c r="IM15" s="342"/>
      <c r="IN15" s="342"/>
      <c r="IO15" s="342"/>
      <c r="IP15" s="342"/>
      <c r="IQ15" s="342"/>
      <c r="IR15" s="342"/>
      <c r="IS15" s="342"/>
      <c r="IT15" s="342"/>
      <c r="IU15" s="342"/>
    </row>
    <row r="16" spans="1:103" ht="11.25" customHeight="1">
      <c r="A16" s="237"/>
      <c r="B16" s="1168"/>
      <c r="C16" s="288"/>
      <c r="D16" s="288"/>
      <c r="E16" s="1181"/>
      <c r="F16" s="1182"/>
      <c r="G16" s="1183"/>
      <c r="H16" s="288"/>
      <c r="I16" s="1184"/>
      <c r="J16" s="1184"/>
      <c r="K16" s="1171"/>
      <c r="L16" s="1172"/>
      <c r="M16" s="288"/>
      <c r="N16" s="288"/>
      <c r="O16" s="1184"/>
      <c r="P16" s="288"/>
      <c r="Q16" s="1174"/>
      <c r="R16" s="249" t="s">
        <v>262</v>
      </c>
      <c r="S16" s="249">
        <v>2</v>
      </c>
      <c r="T16" s="851"/>
      <c r="U16" s="212"/>
      <c r="V16" s="576"/>
      <c r="W16" s="576"/>
      <c r="X16" s="1185"/>
      <c r="Y16" s="167"/>
      <c r="Z16" s="287"/>
      <c r="AA16" s="1158"/>
      <c r="AB16" s="287"/>
      <c r="AC16" s="287"/>
      <c r="AD16" s="287"/>
      <c r="AE16" s="287"/>
      <c r="AF16" s="287"/>
      <c r="AG16" s="287"/>
      <c r="AH16" s="287"/>
      <c r="AI16" s="287"/>
      <c r="AJ16" s="287"/>
      <c r="AK16" s="287"/>
      <c r="AL16" s="287"/>
      <c r="AM16" s="287"/>
      <c r="AN16" s="287"/>
      <c r="AO16" s="287"/>
      <c r="AP16" s="287"/>
      <c r="AQ16" s="287"/>
      <c r="AR16" s="287"/>
      <c r="AS16" s="287"/>
      <c r="AT16" s="287"/>
      <c r="AU16" s="287"/>
      <c r="AV16" s="515"/>
      <c r="AW16" s="515"/>
      <c r="AX16" s="515"/>
      <c r="AY16" s="515"/>
      <c r="AZ16" s="353"/>
      <c r="BA16" s="353"/>
      <c r="BB16" s="353"/>
      <c r="BC16" s="884"/>
      <c r="BD16" s="736"/>
      <c r="BE16" s="736"/>
      <c r="BF16" s="736"/>
      <c r="BG16" s="736"/>
      <c r="BH16" s="736"/>
      <c r="BI16" s="736"/>
      <c r="BJ16" s="736"/>
      <c r="BK16" s="313"/>
      <c r="BL16" s="737"/>
      <c r="BM16" s="737"/>
      <c r="BN16" s="737"/>
      <c r="BO16" s="737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739"/>
      <c r="CA16" s="739"/>
      <c r="CB16" s="313"/>
      <c r="CC16" s="313"/>
      <c r="CD16" s="313"/>
      <c r="CE16" s="313"/>
      <c r="CF16" s="313"/>
      <c r="CG16" s="313"/>
      <c r="CH16" s="313"/>
      <c r="CI16" s="313"/>
      <c r="CJ16" s="690"/>
      <c r="CK16" s="690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  <c r="CX16" s="313"/>
      <c r="CY16" s="1159"/>
    </row>
    <row r="17" spans="1:103" ht="4.5" customHeight="1">
      <c r="A17" s="237"/>
      <c r="B17" s="1186"/>
      <c r="C17" s="1186"/>
      <c r="D17" s="1186"/>
      <c r="E17" s="1186"/>
      <c r="F17" s="1186"/>
      <c r="G17" s="1186"/>
      <c r="H17" s="1186"/>
      <c r="I17" s="1186"/>
      <c r="J17" s="1186"/>
      <c r="K17" s="1186"/>
      <c r="L17" s="1186"/>
      <c r="M17" s="1186"/>
      <c r="N17" s="1186"/>
      <c r="O17" s="1186"/>
      <c r="P17" s="1186"/>
      <c r="Q17" s="1186"/>
      <c r="R17" s="1186"/>
      <c r="S17" s="1186"/>
      <c r="T17" s="1186"/>
      <c r="U17" s="1186"/>
      <c r="V17" s="1186"/>
      <c r="W17" s="1186"/>
      <c r="X17" s="1186"/>
      <c r="Y17" s="1186"/>
      <c r="Z17" s="1186"/>
      <c r="AA17" s="1186"/>
      <c r="AB17" s="1186"/>
      <c r="AC17" s="1186"/>
      <c r="AD17" s="1186"/>
      <c r="AE17" s="1186"/>
      <c r="AF17" s="1186"/>
      <c r="AG17" s="1186"/>
      <c r="AH17" s="1186"/>
      <c r="AI17" s="1186"/>
      <c r="AJ17" s="1186"/>
      <c r="AK17" s="1186"/>
      <c r="AL17" s="1186"/>
      <c r="AM17" s="1186"/>
      <c r="AN17" s="1186"/>
      <c r="AO17" s="1186"/>
      <c r="AP17" s="1186"/>
      <c r="AQ17" s="1186"/>
      <c r="AR17" s="1186"/>
      <c r="AS17" s="1186"/>
      <c r="AT17" s="1186"/>
      <c r="AU17" s="1186"/>
      <c r="AV17" s="1186"/>
      <c r="AW17" s="1186"/>
      <c r="AX17" s="1186"/>
      <c r="AY17" s="1186"/>
      <c r="AZ17" s="1186"/>
      <c r="BA17" s="1186"/>
      <c r="BB17" s="1186"/>
      <c r="BC17" s="1186"/>
      <c r="BD17" s="1186"/>
      <c r="BE17" s="1186"/>
      <c r="BF17" s="1186"/>
      <c r="BG17" s="1186"/>
      <c r="BH17" s="1186"/>
      <c r="BI17" s="1186"/>
      <c r="BJ17" s="1186"/>
      <c r="BK17" s="1186"/>
      <c r="BL17" s="1186"/>
      <c r="BM17" s="1186"/>
      <c r="BN17" s="1186"/>
      <c r="BO17" s="1186"/>
      <c r="BP17" s="1186"/>
      <c r="BQ17" s="1186"/>
      <c r="BR17" s="1186"/>
      <c r="BS17" s="1186"/>
      <c r="BT17" s="1186"/>
      <c r="BU17" s="1186"/>
      <c r="BV17" s="1186"/>
      <c r="BW17" s="1186"/>
      <c r="BX17" s="1186"/>
      <c r="BY17" s="1186"/>
      <c r="BZ17" s="1186"/>
      <c r="CA17" s="1186"/>
      <c r="CB17" s="1186"/>
      <c r="CC17" s="1186"/>
      <c r="CD17" s="1186"/>
      <c r="CE17" s="1186"/>
      <c r="CF17" s="1186"/>
      <c r="CG17" s="1186"/>
      <c r="CH17" s="1186"/>
      <c r="CI17" s="1186"/>
      <c r="CJ17" s="1186"/>
      <c r="CK17" s="1186"/>
      <c r="CL17" s="1186"/>
      <c r="CM17" s="1186"/>
      <c r="CN17" s="1186"/>
      <c r="CO17" s="1186"/>
      <c r="CP17" s="1186"/>
      <c r="CQ17" s="1186"/>
      <c r="CR17" s="1186"/>
      <c r="CS17" s="1186"/>
      <c r="CT17" s="1186"/>
      <c r="CU17" s="1186"/>
      <c r="CV17" s="1186"/>
      <c r="CW17" s="1186"/>
      <c r="CX17" s="1186"/>
      <c r="CY17" s="1167"/>
    </row>
    <row r="18" spans="1:103" ht="11.25" customHeight="1">
      <c r="A18" s="237"/>
      <c r="B18" s="807" t="s">
        <v>710</v>
      </c>
      <c r="C18" s="323">
        <v>1509303</v>
      </c>
      <c r="D18" s="323">
        <v>100</v>
      </c>
      <c r="E18" s="1187">
        <v>78</v>
      </c>
      <c r="F18" s="605">
        <v>9</v>
      </c>
      <c r="G18" s="604">
        <v>6.5</v>
      </c>
      <c r="H18" s="626" t="s">
        <v>437</v>
      </c>
      <c r="I18" s="600">
        <v>600</v>
      </c>
      <c r="J18" s="600">
        <v>20000</v>
      </c>
      <c r="K18" s="1188">
        <v>15000</v>
      </c>
      <c r="L18" s="612" t="s">
        <v>256</v>
      </c>
      <c r="M18" s="1189">
        <f>E18*(K18-110)/1000</f>
        <v>1161.42</v>
      </c>
      <c r="N18" s="606" t="s">
        <v>389</v>
      </c>
      <c r="O18" s="600">
        <v>850</v>
      </c>
      <c r="P18" s="600">
        <v>8</v>
      </c>
      <c r="Q18" s="1190">
        <f>SUM(S18:S19)</f>
        <v>4</v>
      </c>
      <c r="R18" s="620" t="s">
        <v>257</v>
      </c>
      <c r="S18" s="527">
        <v>2</v>
      </c>
      <c r="T18" s="851"/>
      <c r="U18" s="212"/>
      <c r="V18" s="629"/>
      <c r="W18" s="629"/>
      <c r="X18" s="1191"/>
      <c r="Y18" s="167"/>
      <c r="Z18" s="251"/>
      <c r="AA18" s="1158"/>
      <c r="AB18" s="251"/>
      <c r="AC18" s="251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251"/>
      <c r="AV18" s="515"/>
      <c r="AW18" s="515"/>
      <c r="AX18" s="515"/>
      <c r="AY18" s="515"/>
      <c r="AZ18" s="353"/>
      <c r="BA18" s="353"/>
      <c r="BB18" s="353"/>
      <c r="BC18" s="884"/>
      <c r="BD18" s="736"/>
      <c r="BE18" s="736"/>
      <c r="BF18" s="736"/>
      <c r="BG18" s="736"/>
      <c r="BH18" s="736"/>
      <c r="BI18" s="736"/>
      <c r="BJ18" s="736"/>
      <c r="BK18" s="313"/>
      <c r="BL18" s="737"/>
      <c r="BM18" s="737"/>
      <c r="BN18" s="737"/>
      <c r="BO18" s="737"/>
      <c r="BP18" s="313"/>
      <c r="BQ18" s="313"/>
      <c r="BR18" s="313"/>
      <c r="BS18" s="313"/>
      <c r="BT18" s="313"/>
      <c r="BU18" s="689"/>
      <c r="BV18" s="313"/>
      <c r="BW18" s="313"/>
      <c r="BX18" s="313"/>
      <c r="BY18" s="313"/>
      <c r="BZ18" s="739"/>
      <c r="CA18" s="739"/>
      <c r="CB18" s="313"/>
      <c r="CC18" s="1109"/>
      <c r="CD18" s="313"/>
      <c r="CE18" s="741"/>
      <c r="CF18" s="313"/>
      <c r="CG18" s="313"/>
      <c r="CH18" s="690"/>
      <c r="CI18" s="313"/>
      <c r="CJ18" s="690"/>
      <c r="CK18" s="690"/>
      <c r="CL18" s="313"/>
      <c r="CM18" s="313"/>
      <c r="CN18" s="313"/>
      <c r="CO18" s="313"/>
      <c r="CP18" s="313"/>
      <c r="CQ18" s="313"/>
      <c r="CR18" s="313"/>
      <c r="CS18" s="313"/>
      <c r="CT18" s="313"/>
      <c r="CU18" s="313"/>
      <c r="CV18" s="313"/>
      <c r="CW18" s="780"/>
      <c r="CX18" s="780"/>
      <c r="CY18" s="1159" t="s">
        <v>544</v>
      </c>
    </row>
    <row r="19" spans="1:103" ht="11.25" customHeight="1">
      <c r="A19" s="237"/>
      <c r="B19" s="807"/>
      <c r="C19" s="375"/>
      <c r="D19" s="375"/>
      <c r="E19" s="1192"/>
      <c r="F19" s="670"/>
      <c r="G19" s="669"/>
      <c r="H19" s="620"/>
      <c r="I19" s="671"/>
      <c r="J19" s="671"/>
      <c r="K19" s="672"/>
      <c r="L19" s="673"/>
      <c r="M19" s="805"/>
      <c r="N19" s="620"/>
      <c r="O19" s="671"/>
      <c r="P19" s="671"/>
      <c r="Q19" s="1190"/>
      <c r="R19" s="620" t="s">
        <v>257</v>
      </c>
      <c r="S19" s="389">
        <v>2</v>
      </c>
      <c r="T19" s="851"/>
      <c r="U19" s="212"/>
      <c r="V19" s="629"/>
      <c r="W19" s="629"/>
      <c r="X19" s="1191"/>
      <c r="Y19" s="167"/>
      <c r="Z19" s="251"/>
      <c r="AA19" s="1158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251"/>
      <c r="AR19" s="251"/>
      <c r="AS19" s="251"/>
      <c r="AT19" s="251"/>
      <c r="AU19" s="251"/>
      <c r="AV19" s="515"/>
      <c r="AW19" s="515"/>
      <c r="AX19" s="515"/>
      <c r="AY19" s="515"/>
      <c r="AZ19" s="353"/>
      <c r="BA19" s="353"/>
      <c r="BB19" s="353"/>
      <c r="BC19" s="884"/>
      <c r="BD19" s="736"/>
      <c r="BE19" s="736"/>
      <c r="BF19" s="736"/>
      <c r="BG19" s="736"/>
      <c r="BH19" s="736"/>
      <c r="BI19" s="736"/>
      <c r="BJ19" s="736"/>
      <c r="BK19" s="313"/>
      <c r="BL19" s="737"/>
      <c r="BM19" s="737"/>
      <c r="BN19" s="737"/>
      <c r="BO19" s="737"/>
      <c r="BP19" s="313"/>
      <c r="BQ19" s="313"/>
      <c r="BR19" s="313"/>
      <c r="BS19" s="313"/>
      <c r="BT19" s="313"/>
      <c r="BU19" s="313"/>
      <c r="BV19" s="313"/>
      <c r="BW19" s="313"/>
      <c r="BX19" s="313"/>
      <c r="BY19" s="313"/>
      <c r="BZ19" s="739"/>
      <c r="CA19" s="739"/>
      <c r="CB19" s="313"/>
      <c r="CC19" s="313"/>
      <c r="CD19" s="313"/>
      <c r="CE19" s="313"/>
      <c r="CF19" s="313"/>
      <c r="CG19" s="313"/>
      <c r="CH19" s="313"/>
      <c r="CI19" s="313"/>
      <c r="CJ19" s="690"/>
      <c r="CK19" s="690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780"/>
      <c r="CX19" s="780"/>
      <c r="CY19" s="1159"/>
    </row>
    <row r="20" spans="1:255" s="122" customFormat="1" ht="5.25" customHeight="1">
      <c r="A20" s="1114"/>
      <c r="B20" s="1114"/>
      <c r="C20" s="1114"/>
      <c r="D20" s="1114"/>
      <c r="E20" s="1114"/>
      <c r="F20" s="1114"/>
      <c r="G20" s="1114"/>
      <c r="H20" s="1114"/>
      <c r="I20" s="1114"/>
      <c r="J20" s="1114"/>
      <c r="K20" s="1114"/>
      <c r="L20" s="1114"/>
      <c r="M20" s="1114"/>
      <c r="N20" s="1114"/>
      <c r="O20" s="1114"/>
      <c r="P20" s="1114"/>
      <c r="Q20" s="1114"/>
      <c r="R20" s="1114"/>
      <c r="S20" s="1114"/>
      <c r="T20" s="1114"/>
      <c r="U20" s="1114"/>
      <c r="V20" s="1114"/>
      <c r="W20" s="1114"/>
      <c r="X20" s="1114"/>
      <c r="Y20" s="1114"/>
      <c r="Z20" s="1114"/>
      <c r="AA20" s="1114"/>
      <c r="AB20" s="1114"/>
      <c r="AC20" s="1114"/>
      <c r="AD20" s="1114"/>
      <c r="AE20" s="1114"/>
      <c r="AF20" s="1114"/>
      <c r="AG20" s="1114"/>
      <c r="AH20" s="1114"/>
      <c r="AI20" s="1114"/>
      <c r="AJ20" s="1114"/>
      <c r="AK20" s="1114"/>
      <c r="AL20" s="1114"/>
      <c r="AM20" s="1114"/>
      <c r="AN20" s="1114"/>
      <c r="AO20" s="1114"/>
      <c r="AP20" s="1114"/>
      <c r="AQ20" s="1114"/>
      <c r="AR20" s="1114"/>
      <c r="AS20" s="1114"/>
      <c r="AT20" s="1114"/>
      <c r="AU20" s="1114"/>
      <c r="AV20" s="1114"/>
      <c r="AW20" s="1114"/>
      <c r="AX20" s="1114"/>
      <c r="AY20" s="1114"/>
      <c r="AZ20" s="1114"/>
      <c r="BA20" s="1114"/>
      <c r="BB20" s="1114"/>
      <c r="BC20" s="1114"/>
      <c r="BD20" s="1114"/>
      <c r="BE20" s="1114"/>
      <c r="BF20" s="1114"/>
      <c r="BG20" s="1114"/>
      <c r="BH20" s="1114"/>
      <c r="BI20" s="1114"/>
      <c r="BJ20" s="1114"/>
      <c r="BK20" s="1114"/>
      <c r="BL20" s="1114"/>
      <c r="BM20" s="1114"/>
      <c r="BN20" s="1114"/>
      <c r="BO20" s="1114"/>
      <c r="BP20" s="1114"/>
      <c r="BQ20" s="1114"/>
      <c r="BR20" s="1114"/>
      <c r="BS20" s="1114"/>
      <c r="BT20" s="1114"/>
      <c r="BU20" s="1114"/>
      <c r="BV20" s="1114"/>
      <c r="BW20" s="1114"/>
      <c r="BX20" s="1114"/>
      <c r="BY20" s="1114"/>
      <c r="BZ20" s="1114"/>
      <c r="CA20" s="1114"/>
      <c r="CB20" s="1114"/>
      <c r="CC20" s="1114"/>
      <c r="CD20" s="1114"/>
      <c r="CE20" s="1114"/>
      <c r="CF20" s="1114"/>
      <c r="CG20" s="1114"/>
      <c r="CH20" s="1114"/>
      <c r="CI20" s="1114"/>
      <c r="CJ20" s="1114"/>
      <c r="CK20" s="1114"/>
      <c r="CL20" s="1114"/>
      <c r="CM20" s="1114"/>
      <c r="CN20" s="1114"/>
      <c r="CO20" s="1114"/>
      <c r="CP20" s="1114"/>
      <c r="CQ20" s="1114"/>
      <c r="CR20" s="1114"/>
      <c r="CS20" s="1114"/>
      <c r="CT20" s="1114"/>
      <c r="CU20" s="1114"/>
      <c r="CV20" s="1114"/>
      <c r="CW20" s="1114"/>
      <c r="CX20" s="1114"/>
      <c r="CY20" s="1167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  <c r="IU20" s="342"/>
    </row>
    <row r="21" spans="1:103" ht="11.25" customHeight="1">
      <c r="A21" s="858" t="s">
        <v>263</v>
      </c>
      <c r="B21" s="349" t="s">
        <v>711</v>
      </c>
      <c r="C21" s="937">
        <v>258606</v>
      </c>
      <c r="D21" s="937">
        <v>100</v>
      </c>
      <c r="E21" s="1152">
        <v>75</v>
      </c>
      <c r="F21" s="1067">
        <v>3</v>
      </c>
      <c r="G21" s="1153">
        <v>4.6</v>
      </c>
      <c r="H21" s="332" t="s">
        <v>472</v>
      </c>
      <c r="I21" s="1154">
        <v>650</v>
      </c>
      <c r="J21" s="940">
        <v>18000</v>
      </c>
      <c r="K21" s="1155">
        <v>5000</v>
      </c>
      <c r="L21" s="1160" t="s">
        <v>256</v>
      </c>
      <c r="M21" s="1157">
        <f>E21*(K21-30)/1000</f>
        <v>372.75</v>
      </c>
      <c r="N21" s="627" t="s">
        <v>389</v>
      </c>
      <c r="O21" s="1154">
        <v>750</v>
      </c>
      <c r="P21" s="940">
        <v>7.49</v>
      </c>
      <c r="Q21" s="641">
        <v>0</v>
      </c>
      <c r="R21" s="389"/>
      <c r="S21" s="389"/>
      <c r="T21" s="251"/>
      <c r="U21" s="251"/>
      <c r="V21" s="251"/>
      <c r="W21" s="251"/>
      <c r="X21" s="251"/>
      <c r="Y21" s="251"/>
      <c r="Z21" s="251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251"/>
      <c r="AV21" s="515"/>
      <c r="AW21" s="515"/>
      <c r="AX21" s="515"/>
      <c r="AY21" s="515"/>
      <c r="AZ21" s="515"/>
      <c r="BA21" s="515"/>
      <c r="BB21" s="515"/>
      <c r="BC21" s="884"/>
      <c r="BD21" s="736"/>
      <c r="BE21" s="251"/>
      <c r="BF21" s="251"/>
      <c r="BG21" s="251"/>
      <c r="BH21" s="228"/>
      <c r="BI21" s="251"/>
      <c r="BJ21" s="251"/>
      <c r="BK21" s="251"/>
      <c r="BL21" s="251"/>
      <c r="BM21" s="290"/>
      <c r="BN21" s="251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60"/>
      <c r="CA21" s="260"/>
      <c r="CB21" s="251"/>
      <c r="CC21" s="251"/>
      <c r="CD21" s="251"/>
      <c r="CE21" s="262"/>
      <c r="CF21" s="251"/>
      <c r="CG21" s="251"/>
      <c r="CH21" s="780"/>
      <c r="CI21" s="780"/>
      <c r="CJ21" s="780"/>
      <c r="CK21" s="780"/>
      <c r="CL21" s="780"/>
      <c r="CM21" s="780"/>
      <c r="CN21" s="780"/>
      <c r="CO21" s="780"/>
      <c r="CP21" s="780"/>
      <c r="CQ21" s="780"/>
      <c r="CR21" s="780"/>
      <c r="CS21" s="780"/>
      <c r="CT21" s="780"/>
      <c r="CU21" s="780"/>
      <c r="CV21" s="780"/>
      <c r="CW21" s="780"/>
      <c r="CX21" s="780"/>
      <c r="CY21" s="1193" t="s">
        <v>712</v>
      </c>
    </row>
    <row r="22" spans="1:103" ht="11.25" customHeight="1">
      <c r="A22" s="858"/>
      <c r="B22" s="349" t="s">
        <v>713</v>
      </c>
      <c r="C22" s="937">
        <v>691839</v>
      </c>
      <c r="D22" s="937">
        <v>100</v>
      </c>
      <c r="E22" s="1152">
        <v>60</v>
      </c>
      <c r="F22" s="1067">
        <v>2</v>
      </c>
      <c r="G22" s="1153">
        <v>3.2</v>
      </c>
      <c r="H22" s="332" t="s">
        <v>435</v>
      </c>
      <c r="I22" s="1154">
        <v>650</v>
      </c>
      <c r="J22" s="940">
        <v>17100</v>
      </c>
      <c r="K22" s="1155">
        <v>10000</v>
      </c>
      <c r="L22" s="1160" t="s">
        <v>256</v>
      </c>
      <c r="M22" s="1157">
        <f>E22*(K22-40)/1000</f>
        <v>597.6</v>
      </c>
      <c r="N22" s="627" t="s">
        <v>389</v>
      </c>
      <c r="O22" s="1154">
        <v>750</v>
      </c>
      <c r="P22" s="940">
        <v>7.49</v>
      </c>
      <c r="Q22" s="641">
        <v>0</v>
      </c>
      <c r="R22" s="389"/>
      <c r="S22" s="389"/>
      <c r="T22" s="251"/>
      <c r="U22" s="251"/>
      <c r="V22" s="251"/>
      <c r="W22" s="251"/>
      <c r="X22" s="251"/>
      <c r="Y22" s="251"/>
      <c r="Z22" s="251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1"/>
      <c r="AR22" s="251"/>
      <c r="AS22" s="251"/>
      <c r="AT22" s="251"/>
      <c r="AU22" s="251"/>
      <c r="AV22" s="515"/>
      <c r="AW22" s="515"/>
      <c r="AX22" s="515"/>
      <c r="AY22" s="515"/>
      <c r="AZ22" s="515"/>
      <c r="BA22" s="515"/>
      <c r="BB22" s="515"/>
      <c r="BC22" s="884"/>
      <c r="BD22" s="736"/>
      <c r="BE22" s="251"/>
      <c r="BF22" s="251"/>
      <c r="BG22" s="251"/>
      <c r="BH22" s="228"/>
      <c r="BI22" s="251"/>
      <c r="BJ22" s="251"/>
      <c r="BK22" s="251"/>
      <c r="BL22" s="251"/>
      <c r="BM22" s="290"/>
      <c r="BN22" s="251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60"/>
      <c r="CA22" s="260"/>
      <c r="CB22" s="251"/>
      <c r="CC22" s="251"/>
      <c r="CD22" s="251"/>
      <c r="CE22" s="262"/>
      <c r="CF22" s="251"/>
      <c r="CG22" s="251"/>
      <c r="CH22" s="780"/>
      <c r="CI22" s="780"/>
      <c r="CJ22" s="780"/>
      <c r="CK22" s="780"/>
      <c r="CL22" s="780"/>
      <c r="CM22" s="780"/>
      <c r="CN22" s="780"/>
      <c r="CO22" s="780"/>
      <c r="CP22" s="780"/>
      <c r="CQ22" s="780"/>
      <c r="CR22" s="780"/>
      <c r="CS22" s="780"/>
      <c r="CT22" s="780"/>
      <c r="CU22" s="780"/>
      <c r="CV22" s="780"/>
      <c r="CW22" s="780"/>
      <c r="CX22" s="780"/>
      <c r="CY22" s="1194" t="s">
        <v>714</v>
      </c>
    </row>
    <row r="23" spans="1:103" ht="11.25" customHeight="1">
      <c r="A23" s="858"/>
      <c r="B23" s="349" t="s">
        <v>715</v>
      </c>
      <c r="C23" s="937">
        <v>258606</v>
      </c>
      <c r="D23" s="937">
        <v>100</v>
      </c>
      <c r="E23" s="1152">
        <v>75</v>
      </c>
      <c r="F23" s="1067">
        <v>3</v>
      </c>
      <c r="G23" s="1153">
        <v>4.6</v>
      </c>
      <c r="H23" s="332" t="s">
        <v>716</v>
      </c>
      <c r="I23" s="1154">
        <v>650</v>
      </c>
      <c r="J23" s="940">
        <v>18000</v>
      </c>
      <c r="K23" s="1155">
        <v>5000</v>
      </c>
      <c r="L23" s="1160" t="s">
        <v>256</v>
      </c>
      <c r="M23" s="1157">
        <f>E23*(K23-50)/1000</f>
        <v>371.25</v>
      </c>
      <c r="N23" s="627" t="s">
        <v>389</v>
      </c>
      <c r="O23" s="1154">
        <v>750</v>
      </c>
      <c r="P23" s="940">
        <v>7.49</v>
      </c>
      <c r="Q23" s="641">
        <v>0</v>
      </c>
      <c r="R23" s="389"/>
      <c r="S23" s="389"/>
      <c r="T23" s="251"/>
      <c r="U23" s="251"/>
      <c r="V23" s="251"/>
      <c r="W23" s="251"/>
      <c r="X23" s="251"/>
      <c r="Y23" s="251"/>
      <c r="Z23" s="251"/>
      <c r="AA23" s="251"/>
      <c r="AB23" s="251"/>
      <c r="AC23" s="251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251"/>
      <c r="AV23" s="515"/>
      <c r="AW23" s="515"/>
      <c r="AX23" s="515"/>
      <c r="AY23" s="515"/>
      <c r="AZ23" s="515"/>
      <c r="BA23" s="515"/>
      <c r="BB23" s="515"/>
      <c r="BC23" s="884"/>
      <c r="BD23" s="736"/>
      <c r="BE23" s="251"/>
      <c r="BF23" s="251"/>
      <c r="BG23" s="251"/>
      <c r="BH23" s="228"/>
      <c r="BI23" s="251"/>
      <c r="BJ23" s="251"/>
      <c r="BK23" s="251"/>
      <c r="BL23" s="251"/>
      <c r="BM23" s="290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60"/>
      <c r="CA23" s="260"/>
      <c r="CB23" s="251"/>
      <c r="CC23" s="251"/>
      <c r="CD23" s="251"/>
      <c r="CE23" s="262"/>
      <c r="CF23" s="251"/>
      <c r="CG23" s="251"/>
      <c r="CH23" s="780"/>
      <c r="CI23" s="780"/>
      <c r="CJ23" s="780"/>
      <c r="CK23" s="780"/>
      <c r="CL23" s="780"/>
      <c r="CM23" s="780"/>
      <c r="CN23" s="780"/>
      <c r="CO23" s="780"/>
      <c r="CP23" s="780"/>
      <c r="CQ23" s="780"/>
      <c r="CR23" s="780"/>
      <c r="CS23" s="780"/>
      <c r="CT23" s="780"/>
      <c r="CU23" s="780"/>
      <c r="CV23" s="780"/>
      <c r="CW23" s="780"/>
      <c r="CX23" s="780"/>
      <c r="CY23" s="1194" t="s">
        <v>717</v>
      </c>
    </row>
    <row r="24" spans="1:103" ht="11.25" customHeight="1">
      <c r="A24" s="858"/>
      <c r="B24" s="349" t="s">
        <v>718</v>
      </c>
      <c r="C24" s="937">
        <v>691839</v>
      </c>
      <c r="D24" s="937">
        <v>100</v>
      </c>
      <c r="E24" s="1152">
        <v>48.7</v>
      </c>
      <c r="F24" s="1067">
        <v>1.83</v>
      </c>
      <c r="G24" s="1153">
        <v>2.5</v>
      </c>
      <c r="H24" s="332" t="s">
        <v>427</v>
      </c>
      <c r="I24" s="1154">
        <v>650</v>
      </c>
      <c r="J24" s="940">
        <v>18000</v>
      </c>
      <c r="K24" s="1155">
        <v>9500</v>
      </c>
      <c r="L24" s="1160" t="s">
        <v>256</v>
      </c>
      <c r="M24" s="1157">
        <f>E24*(K24-30)/1000</f>
        <v>461.189</v>
      </c>
      <c r="N24" s="627" t="s">
        <v>389</v>
      </c>
      <c r="O24" s="1154">
        <v>750</v>
      </c>
      <c r="P24" s="940">
        <v>7.49</v>
      </c>
      <c r="Q24" s="641">
        <v>0</v>
      </c>
      <c r="R24" s="389"/>
      <c r="S24" s="389"/>
      <c r="T24" s="251"/>
      <c r="U24" s="251"/>
      <c r="V24" s="251"/>
      <c r="W24" s="251"/>
      <c r="X24" s="251"/>
      <c r="Y24" s="251"/>
      <c r="Z24" s="251"/>
      <c r="AA24" s="251"/>
      <c r="AB24" s="251"/>
      <c r="AC24" s="251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251"/>
      <c r="AV24" s="515"/>
      <c r="AW24" s="515"/>
      <c r="AX24" s="515"/>
      <c r="AY24" s="515"/>
      <c r="AZ24" s="515"/>
      <c r="BA24" s="515"/>
      <c r="BB24" s="515"/>
      <c r="BC24" s="884"/>
      <c r="BD24" s="736"/>
      <c r="BE24" s="251"/>
      <c r="BF24" s="251"/>
      <c r="BG24" s="251"/>
      <c r="BH24" s="228"/>
      <c r="BI24" s="251"/>
      <c r="BJ24" s="251"/>
      <c r="BK24" s="251"/>
      <c r="BL24" s="251"/>
      <c r="BM24" s="290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60"/>
      <c r="CA24" s="260"/>
      <c r="CB24" s="251"/>
      <c r="CC24" s="251"/>
      <c r="CD24" s="251"/>
      <c r="CE24" s="262"/>
      <c r="CF24" s="251"/>
      <c r="CG24" s="251"/>
      <c r="CH24" s="780"/>
      <c r="CI24" s="780"/>
      <c r="CJ24" s="780"/>
      <c r="CK24" s="780"/>
      <c r="CL24" s="780"/>
      <c r="CM24" s="780"/>
      <c r="CN24" s="780"/>
      <c r="CO24" s="780"/>
      <c r="CP24" s="780"/>
      <c r="CQ24" s="780"/>
      <c r="CR24" s="780"/>
      <c r="CS24" s="780"/>
      <c r="CT24" s="780"/>
      <c r="CU24" s="780"/>
      <c r="CV24" s="780"/>
      <c r="CW24" s="780"/>
      <c r="CX24" s="780"/>
      <c r="CY24" s="1159" t="s">
        <v>719</v>
      </c>
    </row>
    <row r="25" spans="1:103" ht="11.25" customHeight="1">
      <c r="A25" s="858"/>
      <c r="B25" s="349" t="s">
        <v>720</v>
      </c>
      <c r="C25" s="937">
        <v>691839</v>
      </c>
      <c r="D25" s="937">
        <v>100</v>
      </c>
      <c r="E25" s="1152">
        <v>57.5</v>
      </c>
      <c r="F25" s="1067">
        <v>1.69</v>
      </c>
      <c r="G25" s="1153">
        <v>2.9</v>
      </c>
      <c r="H25" s="332" t="s">
        <v>427</v>
      </c>
      <c r="I25" s="1154">
        <v>715</v>
      </c>
      <c r="J25" s="940">
        <v>17100</v>
      </c>
      <c r="K25" s="1155">
        <v>9250</v>
      </c>
      <c r="L25" s="1160" t="s">
        <v>256</v>
      </c>
      <c r="M25" s="1157">
        <f>E25*(K25-50)/1000</f>
        <v>529</v>
      </c>
      <c r="N25" s="627" t="s">
        <v>389</v>
      </c>
      <c r="O25" s="1154">
        <v>750</v>
      </c>
      <c r="P25" s="940">
        <v>7.49</v>
      </c>
      <c r="Q25" s="641">
        <v>0</v>
      </c>
      <c r="R25" s="389"/>
      <c r="S25" s="389"/>
      <c r="T25" s="251"/>
      <c r="U25" s="251"/>
      <c r="V25" s="251"/>
      <c r="W25" s="251"/>
      <c r="X25" s="251"/>
      <c r="Y25" s="251"/>
      <c r="Z25" s="251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251"/>
      <c r="AV25" s="515"/>
      <c r="AW25" s="515"/>
      <c r="AX25" s="515"/>
      <c r="AY25" s="515"/>
      <c r="AZ25" s="515"/>
      <c r="BA25" s="515"/>
      <c r="BB25" s="515"/>
      <c r="BC25" s="884"/>
      <c r="BD25" s="736"/>
      <c r="BE25" s="251"/>
      <c r="BF25" s="251"/>
      <c r="BG25" s="251"/>
      <c r="BH25" s="228"/>
      <c r="BI25" s="251"/>
      <c r="BJ25" s="251"/>
      <c r="BK25" s="251"/>
      <c r="BL25" s="251"/>
      <c r="BM25" s="290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60"/>
      <c r="CA25" s="260"/>
      <c r="CB25" s="251"/>
      <c r="CC25" s="251"/>
      <c r="CD25" s="251"/>
      <c r="CE25" s="262"/>
      <c r="CF25" s="251"/>
      <c r="CG25" s="251"/>
      <c r="CH25" s="778"/>
      <c r="CI25" s="778"/>
      <c r="CJ25" s="778"/>
      <c r="CK25" s="778"/>
      <c r="CL25" s="778"/>
      <c r="CM25" s="778"/>
      <c r="CN25" s="778"/>
      <c r="CO25" s="778"/>
      <c r="CP25" s="778"/>
      <c r="CQ25" s="778"/>
      <c r="CR25" s="778"/>
      <c r="CS25" s="778"/>
      <c r="CT25" s="778"/>
      <c r="CU25" s="778"/>
      <c r="CV25" s="778"/>
      <c r="CW25" s="778"/>
      <c r="CX25" s="778"/>
      <c r="CY25" s="1193" t="s">
        <v>721</v>
      </c>
    </row>
    <row r="26" spans="1:103" ht="11.25" customHeight="1">
      <c r="A26" s="858"/>
      <c r="B26" s="349" t="s">
        <v>722</v>
      </c>
      <c r="C26" s="937">
        <v>1743878</v>
      </c>
      <c r="D26" s="937">
        <v>100</v>
      </c>
      <c r="E26" s="1152">
        <v>54</v>
      </c>
      <c r="F26" s="1067">
        <v>3</v>
      </c>
      <c r="G26" s="1153">
        <v>2.2</v>
      </c>
      <c r="H26" s="332" t="s">
        <v>427</v>
      </c>
      <c r="I26" s="1154">
        <v>715</v>
      </c>
      <c r="J26" s="940">
        <v>15300</v>
      </c>
      <c r="K26" s="1155">
        <v>14000</v>
      </c>
      <c r="L26" s="1160" t="s">
        <v>256</v>
      </c>
      <c r="M26" s="1157">
        <f>E26*(K26-50)/1000</f>
        <v>753.3</v>
      </c>
      <c r="N26" s="627" t="s">
        <v>389</v>
      </c>
      <c r="O26" s="1154">
        <v>750</v>
      </c>
      <c r="P26" s="940">
        <v>7.49</v>
      </c>
      <c r="Q26" s="641">
        <v>0</v>
      </c>
      <c r="R26" s="389"/>
      <c r="S26" s="389"/>
      <c r="T26" s="251"/>
      <c r="U26" s="251"/>
      <c r="V26" s="251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1"/>
      <c r="AR26" s="251"/>
      <c r="AS26" s="251"/>
      <c r="AT26" s="251"/>
      <c r="AU26" s="251"/>
      <c r="AV26" s="515"/>
      <c r="AW26" s="515"/>
      <c r="AX26" s="515"/>
      <c r="AY26" s="515"/>
      <c r="AZ26" s="515"/>
      <c r="BA26" s="515"/>
      <c r="BB26" s="515"/>
      <c r="BC26" s="884"/>
      <c r="BD26" s="736"/>
      <c r="BE26" s="251"/>
      <c r="BF26" s="251"/>
      <c r="BG26" s="251"/>
      <c r="BH26" s="228"/>
      <c r="BI26" s="251"/>
      <c r="BJ26" s="251"/>
      <c r="BK26" s="251"/>
      <c r="BL26" s="251"/>
      <c r="BM26" s="290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60"/>
      <c r="CA26" s="260"/>
      <c r="CB26" s="251"/>
      <c r="CC26" s="251"/>
      <c r="CD26" s="251"/>
      <c r="CE26" s="262"/>
      <c r="CF26" s="251"/>
      <c r="CG26" s="251"/>
      <c r="CH26" s="778"/>
      <c r="CI26" s="778"/>
      <c r="CJ26" s="778"/>
      <c r="CK26" s="778"/>
      <c r="CL26" s="778"/>
      <c r="CM26" s="778"/>
      <c r="CN26" s="778"/>
      <c r="CO26" s="778"/>
      <c r="CP26" s="778"/>
      <c r="CQ26" s="778"/>
      <c r="CR26" s="778"/>
      <c r="CS26" s="778"/>
      <c r="CT26" s="778"/>
      <c r="CU26" s="778"/>
      <c r="CV26" s="778"/>
      <c r="CW26" s="778"/>
      <c r="CX26" s="778"/>
      <c r="CY26" s="1193" t="s">
        <v>723</v>
      </c>
    </row>
    <row r="27" spans="1:103" ht="11.25" customHeight="1">
      <c r="A27" s="858"/>
      <c r="B27" s="349" t="s">
        <v>724</v>
      </c>
      <c r="C27" s="937">
        <v>602232</v>
      </c>
      <c r="D27" s="937">
        <v>100</v>
      </c>
      <c r="E27" s="1152">
        <v>102.6</v>
      </c>
      <c r="F27" s="1067">
        <v>4</v>
      </c>
      <c r="G27" s="1153">
        <v>5</v>
      </c>
      <c r="H27" s="332" t="s">
        <v>435</v>
      </c>
      <c r="I27" s="1154">
        <v>660</v>
      </c>
      <c r="J27" s="940">
        <v>19000</v>
      </c>
      <c r="K27" s="1155">
        <v>5500</v>
      </c>
      <c r="L27" s="1160" t="s">
        <v>256</v>
      </c>
      <c r="M27" s="1157">
        <f>E27*(K27-50)/1000</f>
        <v>559.17</v>
      </c>
      <c r="N27" s="627" t="s">
        <v>389</v>
      </c>
      <c r="O27" s="1154">
        <v>750</v>
      </c>
      <c r="P27" s="1195">
        <v>7.5</v>
      </c>
      <c r="Q27" s="641">
        <v>0</v>
      </c>
      <c r="R27" s="389"/>
      <c r="S27" s="389"/>
      <c r="T27" s="251"/>
      <c r="U27" s="251"/>
      <c r="V27" s="251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251"/>
      <c r="AR27" s="251"/>
      <c r="AS27" s="251"/>
      <c r="AT27" s="251"/>
      <c r="AU27" s="251"/>
      <c r="AV27" s="515"/>
      <c r="AW27" s="515"/>
      <c r="AX27" s="515"/>
      <c r="AY27" s="515"/>
      <c r="AZ27" s="515"/>
      <c r="BA27" s="515"/>
      <c r="BB27" s="515"/>
      <c r="BC27" s="884"/>
      <c r="BD27" s="736"/>
      <c r="BE27" s="228"/>
      <c r="BF27" s="251"/>
      <c r="BG27" s="228"/>
      <c r="BH27" s="228"/>
      <c r="BI27" s="228"/>
      <c r="BJ27" s="251"/>
      <c r="BK27" s="251"/>
      <c r="BL27" s="251"/>
      <c r="BM27" s="290"/>
      <c r="BN27" s="251"/>
      <c r="BO27" s="251"/>
      <c r="BP27" s="251"/>
      <c r="BQ27" s="251"/>
      <c r="BR27" s="251"/>
      <c r="BS27" s="251"/>
      <c r="BT27" s="251"/>
      <c r="BU27" s="259"/>
      <c r="BV27" s="251"/>
      <c r="BW27" s="251"/>
      <c r="BX27" s="251"/>
      <c r="BY27" s="251"/>
      <c r="BZ27" s="260"/>
      <c r="CA27" s="260"/>
      <c r="CB27" s="251"/>
      <c r="CC27" s="251"/>
      <c r="CD27" s="251"/>
      <c r="CE27" s="262"/>
      <c r="CF27" s="251"/>
      <c r="CG27" s="251"/>
      <c r="CH27" s="778"/>
      <c r="CI27" s="778"/>
      <c r="CJ27" s="779"/>
      <c r="CK27" s="778"/>
      <c r="CL27" s="778"/>
      <c r="CM27" s="778"/>
      <c r="CN27" s="778"/>
      <c r="CO27" s="778"/>
      <c r="CP27" s="778"/>
      <c r="CQ27" s="778"/>
      <c r="CR27" s="778"/>
      <c r="CS27" s="778"/>
      <c r="CT27" s="778"/>
      <c r="CU27" s="778"/>
      <c r="CV27" s="778"/>
      <c r="CW27" s="778"/>
      <c r="CX27" s="778"/>
      <c r="CY27" s="1159"/>
    </row>
    <row r="28" spans="1:255" s="122" customFormat="1" ht="5.25" customHeight="1">
      <c r="A28" s="1114"/>
      <c r="B28" s="1114"/>
      <c r="C28" s="1114"/>
      <c r="D28" s="1114"/>
      <c r="E28" s="1114"/>
      <c r="F28" s="1114"/>
      <c r="G28" s="1114"/>
      <c r="H28" s="1114"/>
      <c r="I28" s="1114"/>
      <c r="J28" s="1114"/>
      <c r="K28" s="1114"/>
      <c r="L28" s="1114"/>
      <c r="M28" s="1114"/>
      <c r="N28" s="1114"/>
      <c r="O28" s="1114"/>
      <c r="P28" s="1114"/>
      <c r="Q28" s="1114"/>
      <c r="R28" s="1114"/>
      <c r="S28" s="1114"/>
      <c r="T28" s="1114"/>
      <c r="U28" s="1114"/>
      <c r="V28" s="1114"/>
      <c r="W28" s="1114"/>
      <c r="X28" s="1114"/>
      <c r="Y28" s="1114"/>
      <c r="Z28" s="1114"/>
      <c r="AA28" s="1114"/>
      <c r="AB28" s="1114"/>
      <c r="AC28" s="1114"/>
      <c r="AD28" s="1114"/>
      <c r="AE28" s="1114"/>
      <c r="AF28" s="1114"/>
      <c r="AG28" s="1114"/>
      <c r="AH28" s="1114"/>
      <c r="AI28" s="1114"/>
      <c r="AJ28" s="1114"/>
      <c r="AK28" s="1114"/>
      <c r="AL28" s="1114"/>
      <c r="AM28" s="1114"/>
      <c r="AN28" s="1114"/>
      <c r="AO28" s="1114"/>
      <c r="AP28" s="1114"/>
      <c r="AQ28" s="1114"/>
      <c r="AR28" s="1114"/>
      <c r="AS28" s="1114"/>
      <c r="AT28" s="1114"/>
      <c r="AU28" s="1114"/>
      <c r="AV28" s="1114"/>
      <c r="AW28" s="1114"/>
      <c r="AX28" s="1114"/>
      <c r="AY28" s="1114"/>
      <c r="AZ28" s="1114"/>
      <c r="BA28" s="1114"/>
      <c r="BB28" s="1114"/>
      <c r="BC28" s="1114"/>
      <c r="BD28" s="1114"/>
      <c r="BE28" s="1114"/>
      <c r="BF28" s="1114"/>
      <c r="BG28" s="1114"/>
      <c r="BH28" s="1114"/>
      <c r="BI28" s="1114"/>
      <c r="BJ28" s="1114"/>
      <c r="BK28" s="1114"/>
      <c r="BL28" s="1114"/>
      <c r="BM28" s="1114"/>
      <c r="BN28" s="1114"/>
      <c r="BO28" s="1114"/>
      <c r="BP28" s="1114"/>
      <c r="BQ28" s="1114"/>
      <c r="BR28" s="1114"/>
      <c r="BS28" s="1114"/>
      <c r="BT28" s="1114"/>
      <c r="BU28" s="1114"/>
      <c r="BV28" s="1114"/>
      <c r="BW28" s="1114"/>
      <c r="BX28" s="1114"/>
      <c r="BY28" s="1114"/>
      <c r="BZ28" s="1114"/>
      <c r="CA28" s="1114"/>
      <c r="CB28" s="1114"/>
      <c r="CC28" s="1114"/>
      <c r="CD28" s="1114"/>
      <c r="CE28" s="1114"/>
      <c r="CF28" s="1114"/>
      <c r="CG28" s="1114"/>
      <c r="CH28" s="1114"/>
      <c r="CI28" s="1114"/>
      <c r="CJ28" s="1114"/>
      <c r="CK28" s="1114"/>
      <c r="CL28" s="1114"/>
      <c r="CM28" s="1114"/>
      <c r="CN28" s="1114"/>
      <c r="CO28" s="1114"/>
      <c r="CP28" s="1114"/>
      <c r="CQ28" s="1114"/>
      <c r="CR28" s="1114"/>
      <c r="CS28" s="1114"/>
      <c r="CT28" s="1114"/>
      <c r="CU28" s="1114"/>
      <c r="CV28" s="1114"/>
      <c r="CW28" s="1114"/>
      <c r="CX28" s="1114"/>
      <c r="CY28" s="854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  <c r="IT28" s="342"/>
      <c r="IU28" s="342"/>
    </row>
    <row r="29" spans="1:103" ht="11.25" customHeight="1">
      <c r="A29" s="792" t="s">
        <v>266</v>
      </c>
      <c r="B29" s="349" t="s">
        <v>725</v>
      </c>
      <c r="C29" s="1196">
        <v>183296</v>
      </c>
      <c r="D29" s="937">
        <v>100</v>
      </c>
      <c r="E29" s="1152">
        <v>110</v>
      </c>
      <c r="F29" s="1067">
        <v>5</v>
      </c>
      <c r="G29" s="1153">
        <v>6</v>
      </c>
      <c r="H29" s="332" t="s">
        <v>472</v>
      </c>
      <c r="I29" s="1154">
        <v>600</v>
      </c>
      <c r="J29" s="940">
        <v>20000</v>
      </c>
      <c r="K29" s="1155">
        <v>3800</v>
      </c>
      <c r="L29" s="1160" t="s">
        <v>256</v>
      </c>
      <c r="M29" s="1157">
        <f>E29*(K29-32)/1000</f>
        <v>414.48</v>
      </c>
      <c r="N29" s="627" t="s">
        <v>389</v>
      </c>
      <c r="O29" s="1154">
        <v>950</v>
      </c>
      <c r="P29" s="940">
        <v>9.49</v>
      </c>
      <c r="Q29" s="641">
        <v>1</v>
      </c>
      <c r="R29" s="249" t="s">
        <v>259</v>
      </c>
      <c r="S29" s="389">
        <v>1</v>
      </c>
      <c r="T29" s="851"/>
      <c r="U29" s="212"/>
      <c r="V29" s="629"/>
      <c r="W29" s="251"/>
      <c r="X29" s="251"/>
      <c r="Y29" s="251"/>
      <c r="Z29" s="251"/>
      <c r="AA29" s="251"/>
      <c r="AB29" s="251"/>
      <c r="AC29" s="251"/>
      <c r="AD29" s="220"/>
      <c r="AE29" s="251"/>
      <c r="AF29" s="251"/>
      <c r="AG29" s="251"/>
      <c r="AH29" s="251"/>
      <c r="AI29" s="251"/>
      <c r="AJ29" s="251"/>
      <c r="AK29" s="251"/>
      <c r="AL29" s="251"/>
      <c r="AM29" s="251"/>
      <c r="AN29" s="251"/>
      <c r="AO29" s="251"/>
      <c r="AP29" s="251"/>
      <c r="AQ29" s="251"/>
      <c r="AR29" s="251"/>
      <c r="AS29" s="251"/>
      <c r="AT29" s="251"/>
      <c r="AU29" s="251"/>
      <c r="AV29" s="644"/>
      <c r="AW29" s="515"/>
      <c r="AX29" s="515"/>
      <c r="AY29" s="515"/>
      <c r="AZ29" s="515"/>
      <c r="BA29" s="515"/>
      <c r="BB29" s="515"/>
      <c r="BC29" s="884"/>
      <c r="BD29" s="736"/>
      <c r="BE29" s="251"/>
      <c r="BF29" s="251"/>
      <c r="BG29" s="251"/>
      <c r="BH29" s="228"/>
      <c r="BI29" s="251"/>
      <c r="BJ29" s="251"/>
      <c r="BK29" s="251"/>
      <c r="BL29" s="251"/>
      <c r="BM29" s="290"/>
      <c r="BN29" s="251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51"/>
      <c r="BZ29" s="260"/>
      <c r="CA29" s="260"/>
      <c r="CB29" s="251"/>
      <c r="CC29" s="251"/>
      <c r="CD29" s="251"/>
      <c r="CE29" s="262"/>
      <c r="CF29" s="251"/>
      <c r="CG29" s="251"/>
      <c r="CH29" s="778"/>
      <c r="CI29" s="778"/>
      <c r="CJ29" s="778"/>
      <c r="CK29" s="778"/>
      <c r="CL29" s="778"/>
      <c r="CM29" s="778"/>
      <c r="CN29" s="778"/>
      <c r="CO29" s="778"/>
      <c r="CP29" s="778"/>
      <c r="CQ29" s="778"/>
      <c r="CR29" s="778"/>
      <c r="CS29" s="778"/>
      <c r="CT29" s="778"/>
      <c r="CU29" s="778"/>
      <c r="CV29" s="778"/>
      <c r="CW29" s="778"/>
      <c r="CX29" s="778"/>
      <c r="CY29" s="1193" t="s">
        <v>726</v>
      </c>
    </row>
    <row r="30" spans="1:103" ht="11.25" customHeight="1">
      <c r="A30" s="792"/>
      <c r="B30" s="349" t="s">
        <v>727</v>
      </c>
      <c r="C30" s="937">
        <v>484627</v>
      </c>
      <c r="D30" s="937">
        <v>100</v>
      </c>
      <c r="E30" s="1152">
        <v>88</v>
      </c>
      <c r="F30" s="1067">
        <v>4</v>
      </c>
      <c r="G30" s="1153">
        <v>4.2</v>
      </c>
      <c r="H30" s="332" t="s">
        <v>435</v>
      </c>
      <c r="I30" s="1154">
        <v>600</v>
      </c>
      <c r="J30" s="940">
        <v>19000</v>
      </c>
      <c r="K30" s="1155">
        <v>7600</v>
      </c>
      <c r="L30" s="1160" t="s">
        <v>256</v>
      </c>
      <c r="M30" s="1157">
        <f>E30*(K30-42)/1000</f>
        <v>665.104</v>
      </c>
      <c r="N30" s="627" t="s">
        <v>389</v>
      </c>
      <c r="O30" s="1154">
        <v>950</v>
      </c>
      <c r="P30" s="940">
        <v>9.49</v>
      </c>
      <c r="Q30" s="641">
        <v>1</v>
      </c>
      <c r="R30" s="249" t="s">
        <v>259</v>
      </c>
      <c r="S30" s="389">
        <v>1</v>
      </c>
      <c r="T30" s="851"/>
      <c r="U30" s="212"/>
      <c r="V30" s="629"/>
      <c r="W30" s="251"/>
      <c r="X30" s="251"/>
      <c r="Y30" s="251"/>
      <c r="Z30" s="251"/>
      <c r="AA30" s="251"/>
      <c r="AB30" s="251"/>
      <c r="AC30" s="251"/>
      <c r="AD30" s="220"/>
      <c r="AE30" s="251"/>
      <c r="AF30" s="251"/>
      <c r="AG30" s="251"/>
      <c r="AH30" s="251"/>
      <c r="AI30" s="251"/>
      <c r="AJ30" s="251"/>
      <c r="AK30" s="251"/>
      <c r="AL30" s="251"/>
      <c r="AM30" s="251"/>
      <c r="AN30" s="251"/>
      <c r="AO30" s="251"/>
      <c r="AP30" s="251"/>
      <c r="AQ30" s="251"/>
      <c r="AR30" s="251"/>
      <c r="AS30" s="251"/>
      <c r="AT30" s="251"/>
      <c r="AU30" s="251"/>
      <c r="AV30" s="644"/>
      <c r="AW30" s="515"/>
      <c r="AX30" s="515"/>
      <c r="AY30" s="515"/>
      <c r="AZ30" s="515"/>
      <c r="BA30" s="515"/>
      <c r="BB30" s="515"/>
      <c r="BC30" s="884"/>
      <c r="BD30" s="736"/>
      <c r="BE30" s="251"/>
      <c r="BF30" s="251"/>
      <c r="BG30" s="251"/>
      <c r="BH30" s="228"/>
      <c r="BI30" s="251"/>
      <c r="BJ30" s="251"/>
      <c r="BK30" s="251"/>
      <c r="BL30" s="251"/>
      <c r="BM30" s="290"/>
      <c r="BN30" s="251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51"/>
      <c r="BZ30" s="260"/>
      <c r="CA30" s="260"/>
      <c r="CB30" s="251"/>
      <c r="CC30" s="251"/>
      <c r="CD30" s="251"/>
      <c r="CE30" s="262"/>
      <c r="CF30" s="251"/>
      <c r="CG30" s="251"/>
      <c r="CH30" s="778"/>
      <c r="CI30" s="778"/>
      <c r="CJ30" s="778"/>
      <c r="CK30" s="778"/>
      <c r="CL30" s="778"/>
      <c r="CM30" s="778"/>
      <c r="CN30" s="778"/>
      <c r="CO30" s="778"/>
      <c r="CP30" s="778"/>
      <c r="CQ30" s="778"/>
      <c r="CR30" s="778"/>
      <c r="CS30" s="778"/>
      <c r="CT30" s="778"/>
      <c r="CU30" s="778"/>
      <c r="CV30" s="778"/>
      <c r="CW30" s="778"/>
      <c r="CX30" s="778"/>
      <c r="CY30" s="1197" t="s">
        <v>728</v>
      </c>
    </row>
    <row r="31" spans="1:103" ht="11.25" customHeight="1">
      <c r="A31" s="792"/>
      <c r="B31" s="349" t="s">
        <v>729</v>
      </c>
      <c r="C31" s="1196">
        <v>183296</v>
      </c>
      <c r="D31" s="937">
        <v>100</v>
      </c>
      <c r="E31" s="1152">
        <v>110</v>
      </c>
      <c r="F31" s="1067">
        <v>5</v>
      </c>
      <c r="G31" s="1153">
        <v>6</v>
      </c>
      <c r="H31" s="332" t="s">
        <v>472</v>
      </c>
      <c r="I31" s="1154">
        <v>600</v>
      </c>
      <c r="J31" s="940">
        <v>20000</v>
      </c>
      <c r="K31" s="1155">
        <v>3800</v>
      </c>
      <c r="L31" s="1160" t="s">
        <v>256</v>
      </c>
      <c r="M31" s="1157">
        <f>E31*(K31-32)/1000</f>
        <v>414.48</v>
      </c>
      <c r="N31" s="627" t="s">
        <v>389</v>
      </c>
      <c r="O31" s="1154">
        <v>950</v>
      </c>
      <c r="P31" s="940">
        <v>9.49</v>
      </c>
      <c r="Q31" s="641">
        <v>1</v>
      </c>
      <c r="R31" s="249" t="s">
        <v>259</v>
      </c>
      <c r="S31" s="389">
        <v>1</v>
      </c>
      <c r="T31" s="851"/>
      <c r="U31" s="212"/>
      <c r="V31" s="629"/>
      <c r="W31" s="251"/>
      <c r="X31" s="251"/>
      <c r="Y31" s="251"/>
      <c r="Z31" s="251"/>
      <c r="AA31" s="251"/>
      <c r="AB31" s="251"/>
      <c r="AC31" s="251"/>
      <c r="AD31" s="220"/>
      <c r="AE31" s="251"/>
      <c r="AF31" s="251"/>
      <c r="AG31" s="251"/>
      <c r="AH31" s="251"/>
      <c r="AI31" s="251"/>
      <c r="AJ31" s="251"/>
      <c r="AK31" s="251"/>
      <c r="AL31" s="251"/>
      <c r="AM31" s="251"/>
      <c r="AN31" s="251"/>
      <c r="AO31" s="251"/>
      <c r="AP31" s="251"/>
      <c r="AQ31" s="251"/>
      <c r="AR31" s="251"/>
      <c r="AS31" s="251"/>
      <c r="AT31" s="251"/>
      <c r="AU31" s="251"/>
      <c r="AV31" s="644"/>
      <c r="AW31" s="515"/>
      <c r="AX31" s="515"/>
      <c r="AY31" s="515"/>
      <c r="AZ31" s="515"/>
      <c r="BA31" s="515"/>
      <c r="BB31" s="515"/>
      <c r="BC31" s="884"/>
      <c r="BD31" s="736"/>
      <c r="BE31" s="251"/>
      <c r="BF31" s="251"/>
      <c r="BG31" s="251"/>
      <c r="BH31" s="228"/>
      <c r="BI31" s="251"/>
      <c r="BJ31" s="251"/>
      <c r="BK31" s="251"/>
      <c r="BL31" s="251"/>
      <c r="BM31" s="290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60"/>
      <c r="CA31" s="260"/>
      <c r="CB31" s="251"/>
      <c r="CC31" s="251"/>
      <c r="CD31" s="251"/>
      <c r="CE31" s="262"/>
      <c r="CF31" s="251"/>
      <c r="CG31" s="251"/>
      <c r="CH31" s="778"/>
      <c r="CI31" s="778"/>
      <c r="CJ31" s="778"/>
      <c r="CK31" s="778"/>
      <c r="CL31" s="778"/>
      <c r="CM31" s="778"/>
      <c r="CN31" s="778"/>
      <c r="CO31" s="778"/>
      <c r="CP31" s="778"/>
      <c r="CQ31" s="778"/>
      <c r="CR31" s="778"/>
      <c r="CS31" s="778"/>
      <c r="CT31" s="778"/>
      <c r="CU31" s="778"/>
      <c r="CV31" s="778"/>
      <c r="CW31" s="778"/>
      <c r="CX31" s="778"/>
      <c r="CY31" s="1159" t="s">
        <v>730</v>
      </c>
    </row>
    <row r="32" spans="1:103" ht="11.25" customHeight="1">
      <c r="A32" s="792"/>
      <c r="B32" s="349" t="s">
        <v>731</v>
      </c>
      <c r="C32" s="937">
        <v>342363</v>
      </c>
      <c r="D32" s="937">
        <v>100</v>
      </c>
      <c r="E32" s="1152">
        <v>117.7</v>
      </c>
      <c r="F32" s="1067">
        <v>4</v>
      </c>
      <c r="G32" s="1153">
        <v>6.1</v>
      </c>
      <c r="H32" s="332" t="s">
        <v>472</v>
      </c>
      <c r="I32" s="1154">
        <v>660</v>
      </c>
      <c r="J32" s="940">
        <v>19600</v>
      </c>
      <c r="K32" s="1155">
        <v>4370</v>
      </c>
      <c r="L32" s="1160" t="s">
        <v>256</v>
      </c>
      <c r="M32" s="1157">
        <f>E32*(K32-32)/1000</f>
        <v>510.5826</v>
      </c>
      <c r="N32" s="627" t="s">
        <v>389</v>
      </c>
      <c r="O32" s="1154">
        <v>950</v>
      </c>
      <c r="P32" s="940">
        <v>9.49</v>
      </c>
      <c r="Q32" s="641">
        <v>1</v>
      </c>
      <c r="R32" s="249" t="s">
        <v>259</v>
      </c>
      <c r="S32" s="389">
        <v>1</v>
      </c>
      <c r="T32" s="851"/>
      <c r="U32" s="212"/>
      <c r="V32" s="629"/>
      <c r="W32" s="251"/>
      <c r="X32" s="251"/>
      <c r="Y32" s="251"/>
      <c r="Z32" s="251"/>
      <c r="AA32" s="251"/>
      <c r="AB32" s="251"/>
      <c r="AC32" s="251"/>
      <c r="AD32" s="220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51"/>
      <c r="AQ32" s="251"/>
      <c r="AR32" s="251"/>
      <c r="AS32" s="251"/>
      <c r="AT32" s="251"/>
      <c r="AU32" s="251"/>
      <c r="AV32" s="644"/>
      <c r="AW32" s="515"/>
      <c r="AX32" s="515"/>
      <c r="AY32" s="515"/>
      <c r="AZ32" s="515"/>
      <c r="BA32" s="515"/>
      <c r="BB32" s="515"/>
      <c r="BC32" s="884"/>
      <c r="BD32" s="736"/>
      <c r="BE32" s="251"/>
      <c r="BF32" s="251"/>
      <c r="BG32" s="251"/>
      <c r="BH32" s="228"/>
      <c r="BI32" s="251"/>
      <c r="BJ32" s="251"/>
      <c r="BK32" s="251"/>
      <c r="BL32" s="251"/>
      <c r="BM32" s="290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60"/>
      <c r="CA32" s="260"/>
      <c r="CB32" s="251"/>
      <c r="CC32" s="251"/>
      <c r="CD32" s="251"/>
      <c r="CE32" s="262"/>
      <c r="CF32" s="251"/>
      <c r="CG32" s="251"/>
      <c r="CH32" s="778"/>
      <c r="CI32" s="778"/>
      <c r="CJ32" s="778"/>
      <c r="CK32" s="778"/>
      <c r="CL32" s="778"/>
      <c r="CM32" s="778"/>
      <c r="CN32" s="778"/>
      <c r="CO32" s="778"/>
      <c r="CP32" s="778"/>
      <c r="CQ32" s="778"/>
      <c r="CR32" s="778"/>
      <c r="CS32" s="778"/>
      <c r="CT32" s="778"/>
      <c r="CU32" s="778"/>
      <c r="CV32" s="778"/>
      <c r="CW32" s="778"/>
      <c r="CX32" s="778"/>
      <c r="CY32" s="1159" t="s">
        <v>730</v>
      </c>
    </row>
    <row r="33" spans="1:103" ht="11.25" customHeight="1">
      <c r="A33" s="792"/>
      <c r="B33" s="349" t="s">
        <v>732</v>
      </c>
      <c r="C33" s="937">
        <v>484627</v>
      </c>
      <c r="D33" s="937">
        <v>100</v>
      </c>
      <c r="E33" s="1152">
        <v>84.7</v>
      </c>
      <c r="F33" s="1067">
        <v>4</v>
      </c>
      <c r="G33" s="1153">
        <v>3.7</v>
      </c>
      <c r="H33" s="332" t="s">
        <v>427</v>
      </c>
      <c r="I33" s="1154">
        <v>660</v>
      </c>
      <c r="J33" s="940">
        <v>19000</v>
      </c>
      <c r="K33" s="1155">
        <v>7030</v>
      </c>
      <c r="L33" s="1160" t="s">
        <v>256</v>
      </c>
      <c r="M33" s="1157">
        <f>E33*(K33-60)/1000</f>
        <v>590.359</v>
      </c>
      <c r="N33" s="627" t="s">
        <v>389</v>
      </c>
      <c r="O33" s="1154">
        <v>950</v>
      </c>
      <c r="P33" s="940">
        <v>9.49</v>
      </c>
      <c r="Q33" s="641">
        <v>1</v>
      </c>
      <c r="R33" s="249" t="s">
        <v>259</v>
      </c>
      <c r="S33" s="389">
        <v>1</v>
      </c>
      <c r="T33" s="851"/>
      <c r="U33" s="212"/>
      <c r="V33" s="629"/>
      <c r="W33" s="629"/>
      <c r="X33" s="251"/>
      <c r="Y33" s="251"/>
      <c r="Z33" s="251"/>
      <c r="AA33" s="251"/>
      <c r="AB33" s="251"/>
      <c r="AC33" s="251"/>
      <c r="AD33" s="220"/>
      <c r="AE33" s="251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251"/>
      <c r="AR33" s="251"/>
      <c r="AS33" s="251"/>
      <c r="AT33" s="251"/>
      <c r="AU33" s="251"/>
      <c r="AV33" s="644"/>
      <c r="AW33" s="515"/>
      <c r="AX33" s="515"/>
      <c r="AY33" s="515"/>
      <c r="AZ33" s="515"/>
      <c r="BA33" s="515"/>
      <c r="BB33" s="515"/>
      <c r="BC33" s="884"/>
      <c r="BD33" s="736"/>
      <c r="BE33" s="251"/>
      <c r="BF33" s="251"/>
      <c r="BG33" s="251"/>
      <c r="BH33" s="228"/>
      <c r="BI33" s="251"/>
      <c r="BJ33" s="251"/>
      <c r="BK33" s="251"/>
      <c r="BL33" s="251"/>
      <c r="BM33" s="290"/>
      <c r="BN33" s="251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51"/>
      <c r="BZ33" s="260"/>
      <c r="CA33" s="260"/>
      <c r="CB33" s="251"/>
      <c r="CC33" s="251"/>
      <c r="CD33" s="251"/>
      <c r="CE33" s="262"/>
      <c r="CF33" s="251"/>
      <c r="CG33" s="251"/>
      <c r="CH33" s="778"/>
      <c r="CI33" s="778"/>
      <c r="CJ33" s="778"/>
      <c r="CK33" s="778"/>
      <c r="CL33" s="778"/>
      <c r="CM33" s="778"/>
      <c r="CN33" s="778"/>
      <c r="CO33" s="778"/>
      <c r="CP33" s="778"/>
      <c r="CQ33" s="778"/>
      <c r="CR33" s="778"/>
      <c r="CS33" s="778"/>
      <c r="CT33" s="778"/>
      <c r="CU33" s="778"/>
      <c r="CV33" s="778"/>
      <c r="CW33" s="778"/>
      <c r="CX33" s="778"/>
      <c r="CY33" s="1159" t="s">
        <v>733</v>
      </c>
    </row>
    <row r="34" spans="1:103" ht="11.25" customHeight="1">
      <c r="A34" s="792"/>
      <c r="B34" s="349" t="s">
        <v>734</v>
      </c>
      <c r="C34" s="937">
        <v>1216525</v>
      </c>
      <c r="D34" s="937">
        <v>100</v>
      </c>
      <c r="E34" s="1152">
        <v>79.2</v>
      </c>
      <c r="F34" s="1067">
        <v>5</v>
      </c>
      <c r="G34" s="1153">
        <v>2.8</v>
      </c>
      <c r="H34" s="332" t="s">
        <v>427</v>
      </c>
      <c r="I34" s="1154">
        <v>660</v>
      </c>
      <c r="J34" s="940">
        <v>17000</v>
      </c>
      <c r="K34" s="1155">
        <v>11210</v>
      </c>
      <c r="L34" s="1160" t="s">
        <v>256</v>
      </c>
      <c r="M34" s="1157">
        <f>E34*(K34-60)/1000</f>
        <v>883.08</v>
      </c>
      <c r="N34" s="627" t="s">
        <v>389</v>
      </c>
      <c r="O34" s="1154">
        <v>950</v>
      </c>
      <c r="P34" s="940">
        <v>9.49</v>
      </c>
      <c r="Q34" s="641">
        <v>1</v>
      </c>
      <c r="R34" s="249" t="s">
        <v>259</v>
      </c>
      <c r="S34" s="389">
        <v>1</v>
      </c>
      <c r="T34" s="851"/>
      <c r="U34" s="212"/>
      <c r="V34" s="629"/>
      <c r="W34" s="629"/>
      <c r="X34" s="251"/>
      <c r="Y34" s="251"/>
      <c r="Z34" s="251"/>
      <c r="AA34" s="251"/>
      <c r="AB34" s="251"/>
      <c r="AC34" s="251"/>
      <c r="AD34" s="220"/>
      <c r="AE34" s="251"/>
      <c r="AF34" s="251"/>
      <c r="AG34" s="251"/>
      <c r="AH34" s="251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251"/>
      <c r="AV34" s="644"/>
      <c r="AW34" s="515"/>
      <c r="AX34" s="515"/>
      <c r="AY34" s="515"/>
      <c r="AZ34" s="515"/>
      <c r="BA34" s="515"/>
      <c r="BB34" s="515"/>
      <c r="BC34" s="884"/>
      <c r="BD34" s="736"/>
      <c r="BE34" s="251"/>
      <c r="BF34" s="251"/>
      <c r="BG34" s="251"/>
      <c r="BH34" s="228"/>
      <c r="BI34" s="251"/>
      <c r="BJ34" s="251"/>
      <c r="BK34" s="251"/>
      <c r="BL34" s="251"/>
      <c r="BM34" s="290"/>
      <c r="BN34" s="251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51"/>
      <c r="BZ34" s="260"/>
      <c r="CA34" s="260"/>
      <c r="CB34" s="251"/>
      <c r="CC34" s="251"/>
      <c r="CD34" s="251"/>
      <c r="CE34" s="262"/>
      <c r="CF34" s="251"/>
      <c r="CG34" s="251"/>
      <c r="CH34" s="778"/>
      <c r="CI34" s="778"/>
      <c r="CJ34" s="778"/>
      <c r="CK34" s="778"/>
      <c r="CL34" s="778"/>
      <c r="CM34" s="778"/>
      <c r="CN34" s="778"/>
      <c r="CO34" s="778"/>
      <c r="CP34" s="778"/>
      <c r="CQ34" s="778"/>
      <c r="CR34" s="778"/>
      <c r="CS34" s="778"/>
      <c r="CT34" s="778"/>
      <c r="CU34" s="778"/>
      <c r="CV34" s="778"/>
      <c r="CW34" s="778"/>
      <c r="CX34" s="778"/>
      <c r="CY34" s="1159" t="s">
        <v>735</v>
      </c>
    </row>
    <row r="35" spans="1:103" ht="11.25" customHeight="1">
      <c r="A35" s="792"/>
      <c r="B35" s="349" t="s">
        <v>736</v>
      </c>
      <c r="C35" s="937">
        <v>418952</v>
      </c>
      <c r="D35" s="937">
        <v>100</v>
      </c>
      <c r="E35" s="1198">
        <v>130</v>
      </c>
      <c r="F35" s="1067">
        <v>5</v>
      </c>
      <c r="G35" s="1153">
        <v>6.5</v>
      </c>
      <c r="H35" s="332" t="s">
        <v>472</v>
      </c>
      <c r="I35" s="1154">
        <v>600</v>
      </c>
      <c r="J35" s="940">
        <v>19000</v>
      </c>
      <c r="K35" s="1155">
        <v>3900</v>
      </c>
      <c r="L35" s="1160" t="s">
        <v>256</v>
      </c>
      <c r="M35" s="1157">
        <f>E35*(K35-60)/1000</f>
        <v>499.2</v>
      </c>
      <c r="N35" s="627" t="s">
        <v>389</v>
      </c>
      <c r="O35" s="1154">
        <v>950</v>
      </c>
      <c r="P35" s="1199">
        <v>9.5</v>
      </c>
      <c r="Q35" s="641">
        <v>1</v>
      </c>
      <c r="R35" s="249" t="s">
        <v>259</v>
      </c>
      <c r="S35" s="389">
        <v>1</v>
      </c>
      <c r="T35" s="851"/>
      <c r="U35" s="212"/>
      <c r="V35" s="629"/>
      <c r="W35" s="629"/>
      <c r="X35" s="251"/>
      <c r="Y35" s="251"/>
      <c r="Z35" s="251"/>
      <c r="AA35" s="251"/>
      <c r="AB35" s="251"/>
      <c r="AC35" s="251"/>
      <c r="AD35" s="220"/>
      <c r="AE35" s="251"/>
      <c r="AF35" s="251"/>
      <c r="AG35" s="251"/>
      <c r="AH35" s="251"/>
      <c r="AI35" s="251"/>
      <c r="AJ35" s="251"/>
      <c r="AK35" s="251"/>
      <c r="AL35" s="251"/>
      <c r="AM35" s="251"/>
      <c r="AN35" s="251"/>
      <c r="AO35" s="251"/>
      <c r="AP35" s="251"/>
      <c r="AQ35" s="251"/>
      <c r="AR35" s="251"/>
      <c r="AS35" s="251"/>
      <c r="AT35" s="251"/>
      <c r="AU35" s="251"/>
      <c r="AV35" s="644"/>
      <c r="AW35" s="515"/>
      <c r="AX35" s="515"/>
      <c r="AY35" s="515"/>
      <c r="AZ35" s="515"/>
      <c r="BA35" s="515"/>
      <c r="BB35" s="515"/>
      <c r="BC35" s="884"/>
      <c r="BD35" s="736"/>
      <c r="BE35" s="251"/>
      <c r="BF35" s="251"/>
      <c r="BG35" s="251"/>
      <c r="BH35" s="228"/>
      <c r="BI35" s="251"/>
      <c r="BJ35" s="251"/>
      <c r="BK35" s="251"/>
      <c r="BL35" s="251"/>
      <c r="BM35" s="290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60"/>
      <c r="CA35" s="260"/>
      <c r="CB35" s="251"/>
      <c r="CC35" s="251"/>
      <c r="CD35" s="251"/>
      <c r="CE35" s="262"/>
      <c r="CF35" s="251"/>
      <c r="CG35" s="251"/>
      <c r="CH35" s="778"/>
      <c r="CI35" s="778"/>
      <c r="CJ35" s="778"/>
      <c r="CK35" s="778"/>
      <c r="CL35" s="778"/>
      <c r="CM35" s="778"/>
      <c r="CN35" s="778"/>
      <c r="CO35" s="778"/>
      <c r="CP35" s="778"/>
      <c r="CQ35" s="778"/>
      <c r="CR35" s="778"/>
      <c r="CS35" s="778"/>
      <c r="CT35" s="778"/>
      <c r="CU35" s="778"/>
      <c r="CV35" s="778"/>
      <c r="CW35" s="778"/>
      <c r="CX35" s="778"/>
      <c r="CY35" s="1159"/>
    </row>
    <row r="36" spans="1:255" s="122" customFormat="1" ht="5.25" customHeight="1">
      <c r="A36" s="1114"/>
      <c r="B36" s="1114"/>
      <c r="C36" s="1114"/>
      <c r="D36" s="1114"/>
      <c r="E36" s="1114"/>
      <c r="F36" s="1114"/>
      <c r="G36" s="1114"/>
      <c r="H36" s="1114"/>
      <c r="I36" s="1114"/>
      <c r="J36" s="1114"/>
      <c r="K36" s="1114"/>
      <c r="L36" s="1114"/>
      <c r="M36" s="1114"/>
      <c r="N36" s="1114"/>
      <c r="O36" s="1114"/>
      <c r="P36" s="1114"/>
      <c r="Q36" s="1114"/>
      <c r="R36" s="1114"/>
      <c r="S36" s="1114"/>
      <c r="T36" s="1114"/>
      <c r="U36" s="1114"/>
      <c r="V36" s="1114"/>
      <c r="W36" s="1114"/>
      <c r="X36" s="1114"/>
      <c r="Y36" s="1114"/>
      <c r="Z36" s="1114"/>
      <c r="AA36" s="1114"/>
      <c r="AB36" s="1114"/>
      <c r="AC36" s="1114"/>
      <c r="AD36" s="1114"/>
      <c r="AE36" s="1114"/>
      <c r="AF36" s="1114"/>
      <c r="AG36" s="1114"/>
      <c r="AH36" s="1114"/>
      <c r="AI36" s="1114"/>
      <c r="AJ36" s="1114"/>
      <c r="AK36" s="1114"/>
      <c r="AL36" s="1114"/>
      <c r="AM36" s="1114"/>
      <c r="AN36" s="1114"/>
      <c r="AO36" s="1114"/>
      <c r="AP36" s="1114"/>
      <c r="AQ36" s="1114"/>
      <c r="AR36" s="1114"/>
      <c r="AS36" s="1114"/>
      <c r="AT36" s="1114"/>
      <c r="AU36" s="1114"/>
      <c r="AV36" s="1114"/>
      <c r="AW36" s="1114"/>
      <c r="AX36" s="1114"/>
      <c r="AY36" s="1114"/>
      <c r="AZ36" s="1114"/>
      <c r="BA36" s="1114"/>
      <c r="BB36" s="1114"/>
      <c r="BC36" s="1114"/>
      <c r="BD36" s="1114"/>
      <c r="BE36" s="1114"/>
      <c r="BF36" s="1114"/>
      <c r="BG36" s="1114"/>
      <c r="BH36" s="1114"/>
      <c r="BI36" s="1114"/>
      <c r="BJ36" s="1114"/>
      <c r="BK36" s="1114"/>
      <c r="BL36" s="1114"/>
      <c r="BM36" s="1114"/>
      <c r="BN36" s="1114"/>
      <c r="BO36" s="1114"/>
      <c r="BP36" s="1114"/>
      <c r="BQ36" s="1114"/>
      <c r="BR36" s="1114"/>
      <c r="BS36" s="1114"/>
      <c r="BT36" s="1114"/>
      <c r="BU36" s="1114"/>
      <c r="BV36" s="1114"/>
      <c r="BW36" s="1114"/>
      <c r="BX36" s="1114"/>
      <c r="BY36" s="1114"/>
      <c r="BZ36" s="1114"/>
      <c r="CA36" s="1114"/>
      <c r="CB36" s="1114"/>
      <c r="CC36" s="1114"/>
      <c r="CD36" s="1114"/>
      <c r="CE36" s="1114"/>
      <c r="CF36" s="1114"/>
      <c r="CG36" s="1114"/>
      <c r="CH36" s="1114"/>
      <c r="CI36" s="1114"/>
      <c r="CJ36" s="1114"/>
      <c r="CK36" s="1114"/>
      <c r="CL36" s="1114"/>
      <c r="CM36" s="1114"/>
      <c r="CN36" s="1114"/>
      <c r="CO36" s="1114"/>
      <c r="CP36" s="1114"/>
      <c r="CQ36" s="1114"/>
      <c r="CR36" s="1114"/>
      <c r="CS36" s="1114"/>
      <c r="CT36" s="1114"/>
      <c r="CU36" s="1114"/>
      <c r="CV36" s="1114"/>
      <c r="CW36" s="1114"/>
      <c r="CX36" s="1114"/>
      <c r="CY36" s="854"/>
      <c r="IC36" s="342"/>
      <c r="ID36" s="342"/>
      <c r="IE36" s="342"/>
      <c r="IF36" s="342"/>
      <c r="IG36" s="342"/>
      <c r="IH36" s="342"/>
      <c r="II36" s="342"/>
      <c r="IJ36" s="342"/>
      <c r="IK36" s="342"/>
      <c r="IL36" s="342"/>
      <c r="IM36" s="342"/>
      <c r="IN36" s="342"/>
      <c r="IO36" s="342"/>
      <c r="IP36" s="342"/>
      <c r="IQ36" s="342"/>
      <c r="IR36" s="342"/>
      <c r="IS36" s="342"/>
      <c r="IT36" s="342"/>
      <c r="IU36" s="342"/>
    </row>
    <row r="37" spans="1:255" s="122" customFormat="1" ht="11.25" customHeight="1">
      <c r="A37" s="322" t="s">
        <v>280</v>
      </c>
      <c r="B37" s="307" t="s">
        <v>737</v>
      </c>
      <c r="C37" s="1200">
        <v>129848</v>
      </c>
      <c r="D37" s="330">
        <v>-100000</v>
      </c>
      <c r="E37" s="1201">
        <v>90</v>
      </c>
      <c r="F37" s="1202">
        <v>5</v>
      </c>
      <c r="G37" s="1203">
        <v>6.8</v>
      </c>
      <c r="H37" s="330" t="s">
        <v>490</v>
      </c>
      <c r="I37" s="1204">
        <v>200</v>
      </c>
      <c r="J37" s="1204">
        <v>18000</v>
      </c>
      <c r="K37" s="1204">
        <v>3000</v>
      </c>
      <c r="L37" s="1205" t="s">
        <v>256</v>
      </c>
      <c r="M37" s="1157">
        <f>E37*(K37-60)/1000</f>
        <v>264.6</v>
      </c>
      <c r="N37" s="330" t="s">
        <v>389</v>
      </c>
      <c r="O37" s="1204">
        <v>950</v>
      </c>
      <c r="P37" s="1199">
        <v>9.5</v>
      </c>
      <c r="Q37" s="641">
        <v>1</v>
      </c>
      <c r="R37" s="249" t="s">
        <v>259</v>
      </c>
      <c r="S37" s="389">
        <v>1</v>
      </c>
      <c r="T37" s="1037" t="s">
        <v>738</v>
      </c>
      <c r="U37" s="1037"/>
      <c r="V37" s="1037"/>
      <c r="W37" s="1037"/>
      <c r="X37" s="1037"/>
      <c r="Y37" s="1037"/>
      <c r="Z37" s="1037"/>
      <c r="AA37" s="1037"/>
      <c r="AB37" s="1037"/>
      <c r="AC37" s="1037"/>
      <c r="AD37" s="1037"/>
      <c r="AE37" s="1037"/>
      <c r="AF37" s="1037"/>
      <c r="AG37" s="1037"/>
      <c r="AH37" s="1037"/>
      <c r="AI37" s="1037"/>
      <c r="AJ37" s="1037"/>
      <c r="AK37" s="1037"/>
      <c r="AL37" s="1037"/>
      <c r="AM37" s="1037"/>
      <c r="AN37" s="1037"/>
      <c r="AO37" s="1037"/>
      <c r="AP37" s="1037"/>
      <c r="AQ37" s="1037"/>
      <c r="AR37" s="1037"/>
      <c r="AS37" s="1037"/>
      <c r="AT37" s="1037"/>
      <c r="AU37" s="1037"/>
      <c r="AV37" s="644"/>
      <c r="AW37" s="644"/>
      <c r="AX37" s="644"/>
      <c r="AY37" s="644"/>
      <c r="AZ37" s="644"/>
      <c r="BA37" s="644"/>
      <c r="BB37" s="644"/>
      <c r="BC37" s="613"/>
      <c r="BD37" s="736"/>
      <c r="BE37" s="1206"/>
      <c r="BF37" s="1206"/>
      <c r="BG37" s="1206"/>
      <c r="BH37" s="1207"/>
      <c r="BI37" s="1206"/>
      <c r="BJ37" s="1206"/>
      <c r="BK37" s="1206"/>
      <c r="BL37" s="1206"/>
      <c r="BM37" s="1208"/>
      <c r="BN37" s="1206"/>
      <c r="BO37" s="1206"/>
      <c r="BP37" s="1206"/>
      <c r="BQ37" s="1206"/>
      <c r="BR37" s="1206"/>
      <c r="BS37" s="1206"/>
      <c r="BT37" s="1206"/>
      <c r="BU37" s="1206"/>
      <c r="BV37" s="1206"/>
      <c r="BW37" s="1206"/>
      <c r="BX37" s="1206"/>
      <c r="BY37" s="1206"/>
      <c r="BZ37" s="1209"/>
      <c r="CA37" s="1209"/>
      <c r="CB37" s="1206"/>
      <c r="CC37" s="1206"/>
      <c r="CD37" s="1206"/>
      <c r="CE37" s="1210"/>
      <c r="CF37" s="1206"/>
      <c r="CG37" s="1206"/>
      <c r="CH37" s="313"/>
      <c r="CI37" s="313"/>
      <c r="CJ37" s="313"/>
      <c r="CK37" s="312"/>
      <c r="CL37" s="312"/>
      <c r="CM37" s="312"/>
      <c r="CN37" s="312"/>
      <c r="CO37" s="312"/>
      <c r="CP37" s="312"/>
      <c r="CQ37" s="312"/>
      <c r="CR37" s="312"/>
      <c r="CS37" s="312"/>
      <c r="CT37" s="312"/>
      <c r="CU37" s="312"/>
      <c r="CV37" s="312"/>
      <c r="CW37" s="312"/>
      <c r="CX37" s="312"/>
      <c r="CY37" s="1159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  <c r="IT37" s="342"/>
      <c r="IU37" s="342"/>
    </row>
    <row r="38" spans="1:255" s="122" customFormat="1" ht="5.25" customHeight="1">
      <c r="A38" s="1114"/>
      <c r="B38" s="1114"/>
      <c r="C38" s="1114"/>
      <c r="D38" s="1114"/>
      <c r="E38" s="1114"/>
      <c r="F38" s="1114"/>
      <c r="G38" s="1114"/>
      <c r="H38" s="1114"/>
      <c r="I38" s="1114"/>
      <c r="J38" s="1114"/>
      <c r="K38" s="1114"/>
      <c r="L38" s="1114"/>
      <c r="M38" s="1114"/>
      <c r="N38" s="1114"/>
      <c r="O38" s="1114"/>
      <c r="P38" s="1114"/>
      <c r="Q38" s="1114"/>
      <c r="R38" s="1114"/>
      <c r="S38" s="1114"/>
      <c r="T38" s="1114"/>
      <c r="U38" s="1114"/>
      <c r="V38" s="1114"/>
      <c r="W38" s="1114"/>
      <c r="X38" s="1114"/>
      <c r="Y38" s="1114"/>
      <c r="Z38" s="1114"/>
      <c r="AA38" s="1114"/>
      <c r="AB38" s="1114"/>
      <c r="AC38" s="1114"/>
      <c r="AD38" s="1114"/>
      <c r="AE38" s="1114"/>
      <c r="AF38" s="1114"/>
      <c r="AG38" s="1114"/>
      <c r="AH38" s="1114"/>
      <c r="AI38" s="1114"/>
      <c r="AJ38" s="1114"/>
      <c r="AK38" s="1114"/>
      <c r="AL38" s="1114"/>
      <c r="AM38" s="1114"/>
      <c r="AN38" s="1114"/>
      <c r="AO38" s="1114"/>
      <c r="AP38" s="1114"/>
      <c r="AQ38" s="1114"/>
      <c r="AR38" s="1114"/>
      <c r="AS38" s="1114"/>
      <c r="AT38" s="1114"/>
      <c r="AU38" s="1114"/>
      <c r="AV38" s="1114"/>
      <c r="AW38" s="1114"/>
      <c r="AX38" s="1114"/>
      <c r="AY38" s="1114"/>
      <c r="AZ38" s="1114"/>
      <c r="BA38" s="1114"/>
      <c r="BB38" s="1114"/>
      <c r="BC38" s="1114"/>
      <c r="BD38" s="1114"/>
      <c r="BE38" s="1114"/>
      <c r="BF38" s="1114"/>
      <c r="BG38" s="1114"/>
      <c r="BH38" s="1114"/>
      <c r="BI38" s="1114"/>
      <c r="BJ38" s="1114"/>
      <c r="BK38" s="1114"/>
      <c r="BL38" s="1114"/>
      <c r="BM38" s="1114"/>
      <c r="BN38" s="1114"/>
      <c r="BO38" s="1114"/>
      <c r="BP38" s="1114"/>
      <c r="BQ38" s="1114"/>
      <c r="BR38" s="1114"/>
      <c r="BS38" s="1114"/>
      <c r="BT38" s="1114"/>
      <c r="BU38" s="1114"/>
      <c r="BV38" s="1114"/>
      <c r="BW38" s="1114"/>
      <c r="BX38" s="1114"/>
      <c r="BY38" s="1114"/>
      <c r="BZ38" s="1114"/>
      <c r="CA38" s="1114"/>
      <c r="CB38" s="1114"/>
      <c r="CC38" s="1114"/>
      <c r="CD38" s="1114"/>
      <c r="CE38" s="1114"/>
      <c r="CF38" s="1114"/>
      <c r="CG38" s="1114"/>
      <c r="CH38" s="1114"/>
      <c r="CI38" s="1114"/>
      <c r="CJ38" s="1114"/>
      <c r="CK38" s="1114"/>
      <c r="CL38" s="1114"/>
      <c r="CM38" s="1114"/>
      <c r="CN38" s="1114"/>
      <c r="CO38" s="1114"/>
      <c r="CP38" s="1114"/>
      <c r="CQ38" s="1114"/>
      <c r="CR38" s="1114"/>
      <c r="CS38" s="1114"/>
      <c r="CT38" s="1114"/>
      <c r="CU38" s="1114"/>
      <c r="CV38" s="1114"/>
      <c r="CW38" s="1114"/>
      <c r="CX38" s="1114"/>
      <c r="CY38" s="854"/>
      <c r="IC38" s="342"/>
      <c r="ID38" s="342"/>
      <c r="IE38" s="342"/>
      <c r="IF38" s="342"/>
      <c r="IG38" s="342"/>
      <c r="IH38" s="342"/>
      <c r="II38" s="342"/>
      <c r="IJ38" s="342"/>
      <c r="IK38" s="342"/>
      <c r="IL38" s="342"/>
      <c r="IM38" s="342"/>
      <c r="IN38" s="342"/>
      <c r="IO38" s="342"/>
      <c r="IP38" s="342"/>
      <c r="IQ38" s="342"/>
      <c r="IR38" s="342"/>
      <c r="IS38" s="342"/>
      <c r="IT38" s="342"/>
      <c r="IU38" s="342"/>
    </row>
    <row r="39" spans="1:103" ht="11.25" customHeight="1">
      <c r="A39" s="695" t="s">
        <v>268</v>
      </c>
      <c r="B39" s="349" t="s">
        <v>739</v>
      </c>
      <c r="C39" s="937">
        <v>226319</v>
      </c>
      <c r="D39" s="937">
        <v>100</v>
      </c>
      <c r="E39" s="1152">
        <v>124.99</v>
      </c>
      <c r="F39" s="1067">
        <v>7</v>
      </c>
      <c r="G39" s="1153">
        <v>5.9</v>
      </c>
      <c r="H39" s="332" t="s">
        <v>487</v>
      </c>
      <c r="I39" s="1154">
        <v>500</v>
      </c>
      <c r="J39" s="940">
        <v>16000</v>
      </c>
      <c r="K39" s="1155">
        <v>3500</v>
      </c>
      <c r="L39" s="1160" t="s">
        <v>256</v>
      </c>
      <c r="M39" s="1157">
        <f>E39*(K39-30)/1000</f>
        <v>433.7153</v>
      </c>
      <c r="N39" s="627" t="s">
        <v>389</v>
      </c>
      <c r="O39" s="1154">
        <v>2100</v>
      </c>
      <c r="P39" s="940">
        <v>20.99</v>
      </c>
      <c r="Q39" s="1211">
        <v>1</v>
      </c>
      <c r="R39" s="249" t="s">
        <v>259</v>
      </c>
      <c r="S39" s="389">
        <v>1</v>
      </c>
      <c r="T39" s="851"/>
      <c r="U39" s="251"/>
      <c r="V39" s="629"/>
      <c r="W39" s="629"/>
      <c r="X39" s="251"/>
      <c r="Y39" s="251"/>
      <c r="Z39" s="251"/>
      <c r="AA39" s="251"/>
      <c r="AB39" s="251"/>
      <c r="AC39" s="251"/>
      <c r="AD39" s="251"/>
      <c r="AE39" s="251"/>
      <c r="AF39" s="251"/>
      <c r="AG39" s="251"/>
      <c r="AH39" s="251"/>
      <c r="AI39" s="251"/>
      <c r="AJ39" s="251"/>
      <c r="AK39" s="251"/>
      <c r="AL39" s="251"/>
      <c r="AM39" s="251"/>
      <c r="AN39" s="251"/>
      <c r="AO39" s="251"/>
      <c r="AP39" s="251"/>
      <c r="AQ39" s="251"/>
      <c r="AR39" s="251"/>
      <c r="AS39" s="251"/>
      <c r="AT39" s="251"/>
      <c r="AU39" s="251"/>
      <c r="AV39" s="644"/>
      <c r="AW39" s="644"/>
      <c r="AX39" s="644"/>
      <c r="AY39" s="644"/>
      <c r="AZ39" s="644"/>
      <c r="BA39" s="515"/>
      <c r="BB39" s="515"/>
      <c r="BC39" s="613"/>
      <c r="BD39" s="736"/>
      <c r="BE39" s="251"/>
      <c r="BF39" s="251"/>
      <c r="BG39" s="251"/>
      <c r="BH39" s="228"/>
      <c r="BI39" s="251"/>
      <c r="BJ39" s="251"/>
      <c r="BK39" s="251"/>
      <c r="BL39" s="251"/>
      <c r="BM39" s="290"/>
      <c r="BN39" s="251"/>
      <c r="BO39" s="251"/>
      <c r="BP39" s="251"/>
      <c r="BQ39" s="251"/>
      <c r="BR39" s="251"/>
      <c r="BS39" s="251"/>
      <c r="BT39" s="251"/>
      <c r="BU39" s="251"/>
      <c r="BV39" s="251"/>
      <c r="BW39" s="251"/>
      <c r="BX39" s="251"/>
      <c r="BY39" s="251"/>
      <c r="BZ39" s="260"/>
      <c r="CA39" s="260"/>
      <c r="CB39" s="251"/>
      <c r="CC39" s="251"/>
      <c r="CD39" s="251"/>
      <c r="CE39" s="262"/>
      <c r="CF39" s="251"/>
      <c r="CG39" s="251"/>
      <c r="CH39" s="778"/>
      <c r="CI39" s="778"/>
      <c r="CJ39" s="778"/>
      <c r="CK39" s="778"/>
      <c r="CL39" s="778"/>
      <c r="CM39" s="778"/>
      <c r="CN39" s="778"/>
      <c r="CO39" s="778"/>
      <c r="CP39" s="778"/>
      <c r="CQ39" s="778"/>
      <c r="CR39" s="778"/>
      <c r="CS39" s="778"/>
      <c r="CT39" s="778"/>
      <c r="CU39" s="778"/>
      <c r="CV39" s="778"/>
      <c r="CW39" s="778"/>
      <c r="CX39" s="778"/>
      <c r="CY39" s="1212" t="s">
        <v>740</v>
      </c>
    </row>
    <row r="40" spans="1:103" ht="11.25" customHeight="1">
      <c r="A40" s="695"/>
      <c r="B40" s="603" t="s">
        <v>741</v>
      </c>
      <c r="C40" s="1213">
        <v>756707</v>
      </c>
      <c r="D40" s="240">
        <v>100</v>
      </c>
      <c r="E40" s="1163">
        <v>90</v>
      </c>
      <c r="F40" s="844">
        <v>6</v>
      </c>
      <c r="G40" s="383">
        <v>6.9</v>
      </c>
      <c r="H40" s="384" t="s">
        <v>472</v>
      </c>
      <c r="I40" s="386">
        <v>500</v>
      </c>
      <c r="J40" s="846">
        <v>15200</v>
      </c>
      <c r="K40" s="601">
        <v>7000</v>
      </c>
      <c r="L40" s="602" t="s">
        <v>256</v>
      </c>
      <c r="M40" s="1157">
        <f>E40*(K40-44)/1000</f>
        <v>626.04</v>
      </c>
      <c r="N40" s="849" t="s">
        <v>389</v>
      </c>
      <c r="O40" s="820">
        <v>2200</v>
      </c>
      <c r="P40" s="1139">
        <v>20.99</v>
      </c>
      <c r="Q40" s="1214">
        <v>5</v>
      </c>
      <c r="R40" s="249" t="s">
        <v>328</v>
      </c>
      <c r="S40" s="389">
        <v>4</v>
      </c>
      <c r="T40" s="851"/>
      <c r="U40" s="212"/>
      <c r="V40" s="251"/>
      <c r="W40" s="251"/>
      <c r="X40" s="251"/>
      <c r="Y40" s="251"/>
      <c r="Z40" s="251"/>
      <c r="AA40" s="251"/>
      <c r="AB40" s="251"/>
      <c r="AC40" s="251"/>
      <c r="AD40" s="220"/>
      <c r="AE40" s="251"/>
      <c r="AF40" s="251"/>
      <c r="AG40" s="251"/>
      <c r="AH40" s="251"/>
      <c r="AI40" s="251"/>
      <c r="AJ40" s="251"/>
      <c r="AK40" s="251"/>
      <c r="AL40" s="251"/>
      <c r="AM40" s="251"/>
      <c r="AN40" s="251"/>
      <c r="AO40" s="251"/>
      <c r="AP40" s="251"/>
      <c r="AQ40" s="251"/>
      <c r="AR40" s="251"/>
      <c r="AS40" s="251"/>
      <c r="AT40" s="251"/>
      <c r="AU40" s="1215"/>
      <c r="AV40" s="644"/>
      <c r="AW40" s="644"/>
      <c r="AX40" s="644"/>
      <c r="AY40" s="644"/>
      <c r="AZ40" s="349"/>
      <c r="BA40" s="349"/>
      <c r="BB40" s="349"/>
      <c r="BC40" s="884"/>
      <c r="BD40" s="736"/>
      <c r="BE40" s="313"/>
      <c r="BF40" s="313"/>
      <c r="BG40" s="313"/>
      <c r="BH40" s="736"/>
      <c r="BI40" s="313"/>
      <c r="BJ40" s="313"/>
      <c r="BK40" s="313"/>
      <c r="BL40" s="313"/>
      <c r="BM40" s="737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739"/>
      <c r="CA40" s="739"/>
      <c r="CB40" s="313"/>
      <c r="CC40" s="313"/>
      <c r="CD40" s="313"/>
      <c r="CE40" s="741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313"/>
      <c r="CT40" s="313"/>
      <c r="CU40" s="313"/>
      <c r="CV40" s="313"/>
      <c r="CW40" s="313"/>
      <c r="CX40" s="313"/>
      <c r="CY40" s="1194" t="s">
        <v>742</v>
      </c>
    </row>
    <row r="41" spans="1:103" ht="11.25" customHeight="1">
      <c r="A41" s="695"/>
      <c r="B41" s="603"/>
      <c r="C41" s="956"/>
      <c r="D41" s="1216"/>
      <c r="E41" s="1192"/>
      <c r="F41" s="922"/>
      <c r="G41" s="669"/>
      <c r="H41" s="620"/>
      <c r="I41" s="671"/>
      <c r="J41" s="926"/>
      <c r="K41" s="672"/>
      <c r="L41" s="673"/>
      <c r="M41" s="805"/>
      <c r="N41" s="923"/>
      <c r="O41" s="671"/>
      <c r="P41" s="926"/>
      <c r="Q41" s="1214"/>
      <c r="R41" s="249" t="s">
        <v>259</v>
      </c>
      <c r="S41" s="389">
        <v>1</v>
      </c>
      <c r="T41" s="629"/>
      <c r="U41" s="251"/>
      <c r="V41" s="629"/>
      <c r="W41" s="629"/>
      <c r="X41" s="251"/>
      <c r="Y41" s="251"/>
      <c r="Z41" s="251"/>
      <c r="AA41" s="251"/>
      <c r="AB41" s="251"/>
      <c r="AC41" s="251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1"/>
      <c r="AR41" s="251"/>
      <c r="AS41" s="251"/>
      <c r="AT41" s="251"/>
      <c r="AU41" s="251"/>
      <c r="AV41" s="644"/>
      <c r="AW41" s="644"/>
      <c r="AX41" s="644"/>
      <c r="AY41" s="644"/>
      <c r="AZ41" s="353"/>
      <c r="BA41" s="353"/>
      <c r="BB41" s="353"/>
      <c r="BC41" s="884"/>
      <c r="BD41" s="736"/>
      <c r="BE41" s="736"/>
      <c r="BF41" s="736"/>
      <c r="BG41" s="736"/>
      <c r="BH41" s="736"/>
      <c r="BI41" s="736"/>
      <c r="BJ41" s="736"/>
      <c r="BK41" s="736"/>
      <c r="BL41" s="736"/>
      <c r="BM41" s="736"/>
      <c r="BN41" s="736"/>
      <c r="BO41" s="736"/>
      <c r="BP41" s="736"/>
      <c r="BQ41" s="736"/>
      <c r="BR41" s="736"/>
      <c r="BS41" s="736"/>
      <c r="BT41" s="736"/>
      <c r="BU41" s="736"/>
      <c r="BV41" s="736"/>
      <c r="BW41" s="736"/>
      <c r="BX41" s="736"/>
      <c r="BY41" s="736"/>
      <c r="BZ41" s="739"/>
      <c r="CA41" s="739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313"/>
      <c r="CT41" s="313"/>
      <c r="CU41" s="313"/>
      <c r="CV41" s="313"/>
      <c r="CW41" s="313"/>
      <c r="CX41" s="313"/>
      <c r="CY41" s="1194"/>
    </row>
    <row r="42" spans="1:103" ht="11.25" customHeight="1">
      <c r="A42" s="695"/>
      <c r="B42" s="603" t="s">
        <v>743</v>
      </c>
      <c r="C42" s="1213">
        <v>603046</v>
      </c>
      <c r="D42" s="240">
        <v>100</v>
      </c>
      <c r="E42" s="1163">
        <v>100</v>
      </c>
      <c r="F42" s="844">
        <v>6</v>
      </c>
      <c r="G42" s="383">
        <v>4.1</v>
      </c>
      <c r="H42" s="384" t="s">
        <v>472</v>
      </c>
      <c r="I42" s="386">
        <v>500</v>
      </c>
      <c r="J42" s="846">
        <v>15200</v>
      </c>
      <c r="K42" s="601">
        <v>7000</v>
      </c>
      <c r="L42" s="602" t="s">
        <v>256</v>
      </c>
      <c r="M42" s="1157">
        <f>E42*(K42-44)/1000</f>
        <v>695.6</v>
      </c>
      <c r="N42" s="849" t="s">
        <v>389</v>
      </c>
      <c r="O42" s="386">
        <v>2100</v>
      </c>
      <c r="P42" s="846">
        <v>20.99</v>
      </c>
      <c r="Q42" s="1214">
        <v>5</v>
      </c>
      <c r="R42" s="249" t="s">
        <v>328</v>
      </c>
      <c r="S42" s="389">
        <v>4</v>
      </c>
      <c r="T42" s="851"/>
      <c r="U42" s="629"/>
      <c r="V42" s="251"/>
      <c r="W42" s="251"/>
      <c r="X42" s="251"/>
      <c r="Y42" s="251"/>
      <c r="Z42" s="251"/>
      <c r="AA42" s="251"/>
      <c r="AB42" s="251"/>
      <c r="AC42" s="251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251"/>
      <c r="AV42" s="644"/>
      <c r="AW42" s="644"/>
      <c r="AX42" s="644"/>
      <c r="AY42" s="644"/>
      <c r="AZ42" s="644"/>
      <c r="BA42" s="515"/>
      <c r="BB42" s="515"/>
      <c r="BC42" s="884"/>
      <c r="BD42" s="736"/>
      <c r="BE42" s="313"/>
      <c r="BF42" s="313"/>
      <c r="BG42" s="313"/>
      <c r="BH42" s="736"/>
      <c r="BI42" s="313"/>
      <c r="BJ42" s="313"/>
      <c r="BK42" s="313"/>
      <c r="BL42" s="313"/>
      <c r="BM42" s="737"/>
      <c r="BN42" s="313"/>
      <c r="BO42" s="313"/>
      <c r="BP42" s="313"/>
      <c r="BQ42" s="313"/>
      <c r="BR42" s="313"/>
      <c r="BS42" s="313"/>
      <c r="BT42" s="313"/>
      <c r="BU42" s="313"/>
      <c r="BV42" s="313"/>
      <c r="BW42" s="313"/>
      <c r="BX42" s="313"/>
      <c r="BY42" s="313"/>
      <c r="BZ42" s="739"/>
      <c r="CA42" s="739"/>
      <c r="CB42" s="313"/>
      <c r="CC42" s="313"/>
      <c r="CD42" s="313"/>
      <c r="CE42" s="741"/>
      <c r="CF42" s="313"/>
      <c r="CG42" s="313"/>
      <c r="CH42" s="313"/>
      <c r="CI42" s="313"/>
      <c r="CJ42" s="313"/>
      <c r="CK42" s="313"/>
      <c r="CL42" s="313"/>
      <c r="CM42" s="313"/>
      <c r="CN42" s="313"/>
      <c r="CO42" s="313"/>
      <c r="CP42" s="313"/>
      <c r="CQ42" s="313"/>
      <c r="CR42" s="313"/>
      <c r="CS42" s="313"/>
      <c r="CT42" s="313"/>
      <c r="CU42" s="313"/>
      <c r="CV42" s="313"/>
      <c r="CW42" s="313"/>
      <c r="CX42" s="313"/>
      <c r="CY42" s="1212" t="s">
        <v>744</v>
      </c>
    </row>
    <row r="43" spans="1:103" ht="11.25" customHeight="1">
      <c r="A43" s="695"/>
      <c r="B43" s="603"/>
      <c r="C43" s="956"/>
      <c r="D43" s="1216"/>
      <c r="E43" s="1192"/>
      <c r="F43" s="922"/>
      <c r="G43" s="669"/>
      <c r="H43" s="620"/>
      <c r="I43" s="671"/>
      <c r="J43" s="926"/>
      <c r="K43" s="672"/>
      <c r="L43" s="673"/>
      <c r="M43" s="805"/>
      <c r="N43" s="923"/>
      <c r="O43" s="671"/>
      <c r="P43" s="926"/>
      <c r="Q43" s="1214"/>
      <c r="R43" s="249" t="s">
        <v>259</v>
      </c>
      <c r="S43" s="389">
        <v>1</v>
      </c>
      <c r="T43" s="851"/>
      <c r="U43" s="212"/>
      <c r="V43" s="629"/>
      <c r="W43" s="629"/>
      <c r="X43" s="251"/>
      <c r="Y43" s="251"/>
      <c r="Z43" s="251"/>
      <c r="AA43" s="1158"/>
      <c r="AB43" s="251"/>
      <c r="AC43" s="251"/>
      <c r="AD43" s="251"/>
      <c r="AE43" s="251"/>
      <c r="AF43" s="251"/>
      <c r="AG43" s="251"/>
      <c r="AH43" s="251"/>
      <c r="AI43" s="251"/>
      <c r="AJ43" s="251"/>
      <c r="AK43" s="251"/>
      <c r="AL43" s="251"/>
      <c r="AM43" s="228"/>
      <c r="AN43" s="251"/>
      <c r="AO43" s="251"/>
      <c r="AP43" s="251"/>
      <c r="AQ43" s="251"/>
      <c r="AR43" s="251"/>
      <c r="AS43" s="251"/>
      <c r="AT43" s="251"/>
      <c r="AU43" s="251"/>
      <c r="AV43" s="644"/>
      <c r="AW43" s="644"/>
      <c r="AX43" s="644"/>
      <c r="AY43" s="644"/>
      <c r="AZ43" s="644"/>
      <c r="BA43" s="515"/>
      <c r="BB43" s="515"/>
      <c r="BC43" s="884"/>
      <c r="BD43" s="736"/>
      <c r="BE43" s="736"/>
      <c r="BF43" s="736"/>
      <c r="BG43" s="736"/>
      <c r="BH43" s="736"/>
      <c r="BI43" s="736"/>
      <c r="BJ43" s="736"/>
      <c r="BK43" s="736"/>
      <c r="BL43" s="736"/>
      <c r="BM43" s="736"/>
      <c r="BN43" s="736"/>
      <c r="BO43" s="736"/>
      <c r="BP43" s="736"/>
      <c r="BQ43" s="736"/>
      <c r="BR43" s="736"/>
      <c r="BS43" s="736"/>
      <c r="BT43" s="736"/>
      <c r="BU43" s="736"/>
      <c r="BV43" s="736"/>
      <c r="BW43" s="736"/>
      <c r="BX43" s="736"/>
      <c r="BY43" s="736"/>
      <c r="BZ43" s="739"/>
      <c r="CA43" s="739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1212"/>
    </row>
    <row r="44" spans="1:103" ht="11.25" customHeight="1">
      <c r="A44" s="695"/>
      <c r="B44" s="349" t="s">
        <v>745</v>
      </c>
      <c r="C44" s="937">
        <v>226319</v>
      </c>
      <c r="D44" s="937">
        <v>100</v>
      </c>
      <c r="E44" s="1152">
        <v>125</v>
      </c>
      <c r="F44" s="1067">
        <v>7</v>
      </c>
      <c r="G44" s="1153">
        <v>5.9</v>
      </c>
      <c r="H44" s="332" t="s">
        <v>487</v>
      </c>
      <c r="I44" s="1154">
        <v>500</v>
      </c>
      <c r="J44" s="940">
        <v>16000</v>
      </c>
      <c r="K44" s="1155">
        <v>3500</v>
      </c>
      <c r="L44" s="1160" t="s">
        <v>256</v>
      </c>
      <c r="M44" s="1157">
        <f>E44*(K44-30)/1000</f>
        <v>433.75</v>
      </c>
      <c r="N44" s="627" t="s">
        <v>389</v>
      </c>
      <c r="O44" s="1154">
        <v>2100</v>
      </c>
      <c r="P44" s="940">
        <v>20.99</v>
      </c>
      <c r="Q44" s="1211">
        <v>1</v>
      </c>
      <c r="R44" s="249" t="s">
        <v>259</v>
      </c>
      <c r="S44" s="389">
        <v>1</v>
      </c>
      <c r="T44" s="851"/>
      <c r="U44" s="251"/>
      <c r="V44" s="629"/>
      <c r="W44" s="629"/>
      <c r="X44" s="251"/>
      <c r="Y44" s="251"/>
      <c r="Z44" s="251"/>
      <c r="AA44" s="251"/>
      <c r="AB44" s="251"/>
      <c r="AC44" s="251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251"/>
      <c r="AV44" s="644"/>
      <c r="AW44" s="644"/>
      <c r="AX44" s="644"/>
      <c r="AY44" s="644"/>
      <c r="AZ44" s="644"/>
      <c r="BA44" s="515"/>
      <c r="BB44" s="515"/>
      <c r="BC44" s="613"/>
      <c r="BD44" s="736"/>
      <c r="BE44" s="251"/>
      <c r="BF44" s="251"/>
      <c r="BG44" s="251"/>
      <c r="BH44" s="228"/>
      <c r="BI44" s="251"/>
      <c r="BJ44" s="251"/>
      <c r="BK44" s="251"/>
      <c r="BL44" s="251"/>
      <c r="BM44" s="290"/>
      <c r="BN44" s="251"/>
      <c r="BO44" s="251"/>
      <c r="BP44" s="251"/>
      <c r="BQ44" s="251"/>
      <c r="BR44" s="251"/>
      <c r="BS44" s="251"/>
      <c r="BT44" s="251"/>
      <c r="BU44" s="251"/>
      <c r="BV44" s="251"/>
      <c r="BW44" s="251"/>
      <c r="BX44" s="251"/>
      <c r="BY44" s="251"/>
      <c r="BZ44" s="260"/>
      <c r="CA44" s="260"/>
      <c r="CB44" s="251"/>
      <c r="CC44" s="251"/>
      <c r="CD44" s="251"/>
      <c r="CE44" s="262"/>
      <c r="CF44" s="251"/>
      <c r="CG44" s="251"/>
      <c r="CH44" s="778"/>
      <c r="CI44" s="778"/>
      <c r="CJ44" s="778"/>
      <c r="CK44" s="778"/>
      <c r="CL44" s="778"/>
      <c r="CM44" s="778"/>
      <c r="CN44" s="778"/>
      <c r="CO44" s="778"/>
      <c r="CP44" s="778"/>
      <c r="CQ44" s="778"/>
      <c r="CR44" s="778"/>
      <c r="CS44" s="778"/>
      <c r="CT44" s="778"/>
      <c r="CU44" s="778"/>
      <c r="CV44" s="778"/>
      <c r="CW44" s="778"/>
      <c r="CX44" s="778"/>
      <c r="CY44" s="1194" t="s">
        <v>746</v>
      </c>
    </row>
    <row r="45" spans="1:103" ht="11.25" customHeight="1">
      <c r="A45" s="695"/>
      <c r="B45" s="387" t="s">
        <v>747</v>
      </c>
      <c r="C45" s="994">
        <v>603046</v>
      </c>
      <c r="D45" s="994">
        <v>100</v>
      </c>
      <c r="E45" s="1217">
        <v>81.2</v>
      </c>
      <c r="F45" s="1218">
        <v>5</v>
      </c>
      <c r="G45" s="381">
        <v>3.2</v>
      </c>
      <c r="H45" s="612" t="s">
        <v>435</v>
      </c>
      <c r="I45" s="385">
        <v>500</v>
      </c>
      <c r="J45" s="1219">
        <v>15200</v>
      </c>
      <c r="K45" s="1220">
        <v>6650</v>
      </c>
      <c r="L45" s="612" t="s">
        <v>256</v>
      </c>
      <c r="M45" s="1157">
        <f>E45*(K45-30)/1000</f>
        <v>537.544</v>
      </c>
      <c r="N45" s="848" t="s">
        <v>389</v>
      </c>
      <c r="O45" s="385">
        <v>2100</v>
      </c>
      <c r="P45" s="1219">
        <v>21</v>
      </c>
      <c r="Q45" s="1214">
        <v>5</v>
      </c>
      <c r="R45" s="249" t="s">
        <v>328</v>
      </c>
      <c r="S45" s="1221">
        <v>4</v>
      </c>
      <c r="T45" s="851"/>
      <c r="U45" s="251"/>
      <c r="V45" s="629"/>
      <c r="W45" s="629"/>
      <c r="X45" s="251"/>
      <c r="Y45" s="251"/>
      <c r="Z45" s="251"/>
      <c r="AA45" s="251"/>
      <c r="AB45" s="251"/>
      <c r="AC45" s="251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251"/>
      <c r="AV45" s="644"/>
      <c r="AW45" s="644"/>
      <c r="AX45" s="644"/>
      <c r="AY45" s="644"/>
      <c r="AZ45" s="644"/>
      <c r="BA45" s="515"/>
      <c r="BB45" s="515"/>
      <c r="BC45" s="884"/>
      <c r="BD45" s="736"/>
      <c r="BE45" s="313"/>
      <c r="BF45" s="313"/>
      <c r="BG45" s="313"/>
      <c r="BH45" s="736"/>
      <c r="BI45" s="313"/>
      <c r="BJ45" s="313"/>
      <c r="BK45" s="313"/>
      <c r="BL45" s="313"/>
      <c r="BM45" s="737"/>
      <c r="BN45" s="313"/>
      <c r="BO45" s="313"/>
      <c r="BP45" s="313"/>
      <c r="BQ45" s="313"/>
      <c r="BR45" s="313"/>
      <c r="BS45" s="313"/>
      <c r="BT45" s="313"/>
      <c r="BU45" s="313"/>
      <c r="BV45" s="313"/>
      <c r="BW45" s="313"/>
      <c r="BX45" s="313"/>
      <c r="BY45" s="313"/>
      <c r="BZ45" s="739"/>
      <c r="CA45" s="739"/>
      <c r="CB45" s="313"/>
      <c r="CC45" s="313"/>
      <c r="CD45" s="313"/>
      <c r="CE45" s="741"/>
      <c r="CF45" s="313"/>
      <c r="CG45" s="313"/>
      <c r="CH45" s="313"/>
      <c r="CI45" s="313"/>
      <c r="CJ45" s="313"/>
      <c r="CK45" s="313"/>
      <c r="CL45" s="313"/>
      <c r="CM45" s="313"/>
      <c r="CN45" s="313"/>
      <c r="CO45" s="313"/>
      <c r="CP45" s="313"/>
      <c r="CQ45" s="313"/>
      <c r="CR45" s="313"/>
      <c r="CS45" s="313"/>
      <c r="CT45" s="313"/>
      <c r="CU45" s="313"/>
      <c r="CV45" s="313"/>
      <c r="CW45" s="313"/>
      <c r="CX45" s="313"/>
      <c r="CY45" s="1194" t="s">
        <v>748</v>
      </c>
    </row>
    <row r="46" spans="1:103" ht="11.25" customHeight="1">
      <c r="A46" s="695"/>
      <c r="B46" s="387"/>
      <c r="C46" s="1222"/>
      <c r="D46" s="1222"/>
      <c r="E46" s="1223"/>
      <c r="F46" s="1224"/>
      <c r="G46" s="399"/>
      <c r="H46" s="401"/>
      <c r="I46" s="402"/>
      <c r="J46" s="1225"/>
      <c r="K46" s="1226"/>
      <c r="L46" s="401"/>
      <c r="M46" s="1227"/>
      <c r="N46" s="837"/>
      <c r="O46" s="402"/>
      <c r="P46" s="1225"/>
      <c r="Q46" s="1214"/>
      <c r="R46" s="249" t="s">
        <v>259</v>
      </c>
      <c r="S46" s="1221">
        <v>1</v>
      </c>
      <c r="T46" s="851"/>
      <c r="U46" s="212"/>
      <c r="V46" s="629"/>
      <c r="W46" s="629"/>
      <c r="X46" s="251"/>
      <c r="Y46" s="251"/>
      <c r="Z46" s="251"/>
      <c r="AA46" s="1158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28"/>
      <c r="AN46" s="251"/>
      <c r="AO46" s="251"/>
      <c r="AP46" s="251"/>
      <c r="AQ46" s="251"/>
      <c r="AR46" s="251"/>
      <c r="AS46" s="251"/>
      <c r="AT46" s="251"/>
      <c r="AU46" s="251"/>
      <c r="AV46" s="644"/>
      <c r="AW46" s="644"/>
      <c r="AX46" s="644"/>
      <c r="AY46" s="644"/>
      <c r="AZ46" s="644"/>
      <c r="BA46" s="515"/>
      <c r="BB46" s="515"/>
      <c r="BC46" s="884"/>
      <c r="BD46" s="736"/>
      <c r="BE46" s="736"/>
      <c r="BF46" s="736"/>
      <c r="BG46" s="736"/>
      <c r="BH46" s="736"/>
      <c r="BI46" s="736"/>
      <c r="BJ46" s="736"/>
      <c r="BK46" s="736"/>
      <c r="BL46" s="736"/>
      <c r="BM46" s="736"/>
      <c r="BN46" s="736"/>
      <c r="BO46" s="736"/>
      <c r="BP46" s="736"/>
      <c r="BQ46" s="736"/>
      <c r="BR46" s="736"/>
      <c r="BS46" s="736"/>
      <c r="BT46" s="736"/>
      <c r="BU46" s="736"/>
      <c r="BV46" s="736"/>
      <c r="BW46" s="736"/>
      <c r="BX46" s="736"/>
      <c r="BY46" s="736"/>
      <c r="BZ46" s="739"/>
      <c r="CA46" s="739"/>
      <c r="CB46" s="313"/>
      <c r="CC46" s="313"/>
      <c r="CD46" s="313"/>
      <c r="CE46" s="313"/>
      <c r="CF46" s="313"/>
      <c r="CG46" s="313"/>
      <c r="CH46" s="313"/>
      <c r="CI46" s="313"/>
      <c r="CJ46" s="313"/>
      <c r="CK46" s="313"/>
      <c r="CL46" s="313"/>
      <c r="CM46" s="313"/>
      <c r="CN46" s="313"/>
      <c r="CO46" s="313"/>
      <c r="CP46" s="313"/>
      <c r="CQ46" s="313"/>
      <c r="CR46" s="313"/>
      <c r="CS46" s="313"/>
      <c r="CT46" s="313"/>
      <c r="CU46" s="313"/>
      <c r="CV46" s="313"/>
      <c r="CW46" s="313"/>
      <c r="CX46" s="313"/>
      <c r="CY46" s="1194"/>
    </row>
    <row r="47" spans="1:103" ht="11.25" customHeight="1">
      <c r="A47" s="695"/>
      <c r="B47" s="603" t="s">
        <v>749</v>
      </c>
      <c r="C47" s="240">
        <v>603046</v>
      </c>
      <c r="D47" s="240">
        <v>100</v>
      </c>
      <c r="E47" s="1163">
        <v>96.2</v>
      </c>
      <c r="F47" s="844">
        <v>6</v>
      </c>
      <c r="G47" s="383">
        <v>3.6</v>
      </c>
      <c r="H47" s="384" t="s">
        <v>435</v>
      </c>
      <c r="I47" s="386">
        <v>550</v>
      </c>
      <c r="J47" s="846">
        <v>15200</v>
      </c>
      <c r="K47" s="601">
        <v>6475</v>
      </c>
      <c r="L47" s="602" t="s">
        <v>256</v>
      </c>
      <c r="M47" s="1157">
        <f>E47*(K47-90)/1000</f>
        <v>614.237</v>
      </c>
      <c r="N47" s="849" t="s">
        <v>389</v>
      </c>
      <c r="O47" s="386">
        <v>2100</v>
      </c>
      <c r="P47" s="846">
        <v>20.99</v>
      </c>
      <c r="Q47" s="1214">
        <v>5</v>
      </c>
      <c r="R47" s="249" t="s">
        <v>328</v>
      </c>
      <c r="S47" s="389">
        <v>4</v>
      </c>
      <c r="T47" s="851"/>
      <c r="U47" s="251"/>
      <c r="V47" s="629"/>
      <c r="W47" s="629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644"/>
      <c r="AW47" s="644"/>
      <c r="AX47" s="644"/>
      <c r="AY47" s="644"/>
      <c r="AZ47" s="644"/>
      <c r="BA47" s="515"/>
      <c r="BB47" s="515"/>
      <c r="BC47" s="884"/>
      <c r="BD47" s="736"/>
      <c r="BE47" s="313"/>
      <c r="BF47" s="313"/>
      <c r="BG47" s="313"/>
      <c r="BH47" s="736"/>
      <c r="BI47" s="313"/>
      <c r="BJ47" s="313"/>
      <c r="BK47" s="313"/>
      <c r="BL47" s="313"/>
      <c r="BM47" s="737"/>
      <c r="BN47" s="313"/>
      <c r="BO47" s="313"/>
      <c r="BP47" s="313"/>
      <c r="BQ47" s="313"/>
      <c r="BR47" s="313"/>
      <c r="BS47" s="313"/>
      <c r="BT47" s="313"/>
      <c r="BU47" s="313"/>
      <c r="BV47" s="313"/>
      <c r="BW47" s="313"/>
      <c r="BX47" s="313"/>
      <c r="BY47" s="313"/>
      <c r="BZ47" s="739"/>
      <c r="CA47" s="739"/>
      <c r="CB47" s="313"/>
      <c r="CC47" s="313"/>
      <c r="CD47" s="313"/>
      <c r="CE47" s="741"/>
      <c r="CF47" s="313"/>
      <c r="CG47" s="313"/>
      <c r="CH47" s="313"/>
      <c r="CI47" s="313"/>
      <c r="CJ47" s="313"/>
      <c r="CK47" s="313"/>
      <c r="CL47" s="313"/>
      <c r="CM47" s="313"/>
      <c r="CN47" s="313"/>
      <c r="CO47" s="313"/>
      <c r="CP47" s="313"/>
      <c r="CQ47" s="313"/>
      <c r="CR47" s="313"/>
      <c r="CS47" s="313"/>
      <c r="CT47" s="313"/>
      <c r="CU47" s="313"/>
      <c r="CV47" s="313"/>
      <c r="CW47" s="313"/>
      <c r="CX47" s="313"/>
      <c r="CY47" s="1194" t="s">
        <v>750</v>
      </c>
    </row>
    <row r="48" spans="1:103" ht="11.25" customHeight="1">
      <c r="A48" s="695"/>
      <c r="B48" s="603"/>
      <c r="C48" s="956"/>
      <c r="D48" s="1216"/>
      <c r="E48" s="1192"/>
      <c r="F48" s="922"/>
      <c r="G48" s="669"/>
      <c r="H48" s="620"/>
      <c r="I48" s="671"/>
      <c r="J48" s="926"/>
      <c r="K48" s="672"/>
      <c r="L48" s="673"/>
      <c r="M48" s="805"/>
      <c r="N48" s="1121"/>
      <c r="O48" s="671"/>
      <c r="P48" s="926"/>
      <c r="Q48" s="1214"/>
      <c r="R48" s="249" t="s">
        <v>259</v>
      </c>
      <c r="S48" s="389">
        <v>1</v>
      </c>
      <c r="T48" s="851"/>
      <c r="U48" s="212"/>
      <c r="V48" s="629"/>
      <c r="W48" s="629"/>
      <c r="X48" s="251"/>
      <c r="Y48" s="251"/>
      <c r="Z48" s="251"/>
      <c r="AA48" s="1158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228"/>
      <c r="AN48" s="251"/>
      <c r="AO48" s="251"/>
      <c r="AP48" s="251"/>
      <c r="AQ48" s="251"/>
      <c r="AR48" s="251"/>
      <c r="AS48" s="251"/>
      <c r="AT48" s="251"/>
      <c r="AU48" s="251"/>
      <c r="AV48" s="644"/>
      <c r="AW48" s="644"/>
      <c r="AX48" s="644"/>
      <c r="AY48" s="644"/>
      <c r="AZ48" s="644"/>
      <c r="BA48" s="515"/>
      <c r="BB48" s="515"/>
      <c r="BC48" s="884"/>
      <c r="BD48" s="736"/>
      <c r="BE48" s="736"/>
      <c r="BF48" s="736"/>
      <c r="BG48" s="736"/>
      <c r="BH48" s="736"/>
      <c r="BI48" s="736"/>
      <c r="BJ48" s="736"/>
      <c r="BK48" s="736"/>
      <c r="BL48" s="736"/>
      <c r="BM48" s="736"/>
      <c r="BN48" s="736"/>
      <c r="BO48" s="736"/>
      <c r="BP48" s="736"/>
      <c r="BQ48" s="736"/>
      <c r="BR48" s="736"/>
      <c r="BS48" s="736"/>
      <c r="BT48" s="736"/>
      <c r="BU48" s="736"/>
      <c r="BV48" s="736"/>
      <c r="BW48" s="736"/>
      <c r="BX48" s="736"/>
      <c r="BY48" s="736"/>
      <c r="BZ48" s="739"/>
      <c r="CA48" s="739"/>
      <c r="CB48" s="313"/>
      <c r="CC48" s="313"/>
      <c r="CD48" s="313"/>
      <c r="CE48" s="313"/>
      <c r="CF48" s="313"/>
      <c r="CG48" s="313"/>
      <c r="CH48" s="313"/>
      <c r="CI48" s="313"/>
      <c r="CJ48" s="313"/>
      <c r="CK48" s="313"/>
      <c r="CL48" s="313"/>
      <c r="CM48" s="313"/>
      <c r="CN48" s="313"/>
      <c r="CO48" s="313"/>
      <c r="CP48" s="313"/>
      <c r="CQ48" s="313"/>
      <c r="CR48" s="313"/>
      <c r="CS48" s="313"/>
      <c r="CT48" s="313"/>
      <c r="CU48" s="313"/>
      <c r="CV48" s="313"/>
      <c r="CW48" s="313"/>
      <c r="CX48" s="313"/>
      <c r="CY48" s="1194"/>
    </row>
    <row r="49" spans="1:103" ht="11.25" customHeight="1">
      <c r="A49" s="695"/>
      <c r="B49" s="603" t="s">
        <v>751</v>
      </c>
      <c r="C49" s="240">
        <v>1517857</v>
      </c>
      <c r="D49" s="240">
        <v>100</v>
      </c>
      <c r="E49" s="1163">
        <v>90</v>
      </c>
      <c r="F49" s="844">
        <v>7</v>
      </c>
      <c r="G49" s="383">
        <v>2.8</v>
      </c>
      <c r="H49" s="384" t="s">
        <v>435</v>
      </c>
      <c r="I49" s="386">
        <v>550</v>
      </c>
      <c r="J49" s="846">
        <v>13600</v>
      </c>
      <c r="K49" s="601">
        <v>10325</v>
      </c>
      <c r="L49" s="602" t="s">
        <v>256</v>
      </c>
      <c r="M49" s="1157">
        <f>E49*(K49-90)/1000</f>
        <v>921.15</v>
      </c>
      <c r="N49" s="849" t="s">
        <v>389</v>
      </c>
      <c r="O49" s="386">
        <v>2100</v>
      </c>
      <c r="P49" s="846">
        <v>20.99</v>
      </c>
      <c r="Q49" s="1214">
        <v>5</v>
      </c>
      <c r="R49" s="249" t="s">
        <v>328</v>
      </c>
      <c r="S49" s="389">
        <v>4</v>
      </c>
      <c r="T49" s="851"/>
      <c r="U49" s="212"/>
      <c r="V49" s="629"/>
      <c r="W49" s="629"/>
      <c r="X49" s="251"/>
      <c r="Y49" s="251"/>
      <c r="Z49" s="251"/>
      <c r="AA49" s="251"/>
      <c r="AB49" s="251"/>
      <c r="AC49" s="251"/>
      <c r="AD49" s="220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1"/>
      <c r="AR49" s="251"/>
      <c r="AS49" s="251"/>
      <c r="AT49" s="251"/>
      <c r="AU49" s="251"/>
      <c r="AV49" s="644"/>
      <c r="AW49" s="644"/>
      <c r="AX49" s="644"/>
      <c r="AY49" s="644"/>
      <c r="AZ49" s="644"/>
      <c r="BA49" s="515"/>
      <c r="BB49" s="515"/>
      <c r="BC49" s="884"/>
      <c r="BD49" s="736"/>
      <c r="BE49" s="313"/>
      <c r="BF49" s="313"/>
      <c r="BG49" s="313"/>
      <c r="BH49" s="736"/>
      <c r="BI49" s="313"/>
      <c r="BJ49" s="313"/>
      <c r="BK49" s="313"/>
      <c r="BL49" s="313"/>
      <c r="BM49" s="737"/>
      <c r="BN49" s="313"/>
      <c r="BO49" s="313"/>
      <c r="BP49" s="313"/>
      <c r="BQ49" s="313"/>
      <c r="BR49" s="313"/>
      <c r="BS49" s="313"/>
      <c r="BT49" s="313"/>
      <c r="BU49" s="313"/>
      <c r="BV49" s="313"/>
      <c r="BW49" s="313"/>
      <c r="BX49" s="313"/>
      <c r="BY49" s="313"/>
      <c r="BZ49" s="739"/>
      <c r="CA49" s="739"/>
      <c r="CB49" s="313"/>
      <c r="CC49" s="313"/>
      <c r="CD49" s="313"/>
      <c r="CE49" s="741"/>
      <c r="CF49" s="313"/>
      <c r="CG49" s="313"/>
      <c r="CH49" s="313"/>
      <c r="CI49" s="313"/>
      <c r="CJ49" s="313"/>
      <c r="CK49" s="313"/>
      <c r="CL49" s="313"/>
      <c r="CM49" s="313"/>
      <c r="CN49" s="313"/>
      <c r="CO49" s="313"/>
      <c r="CP49" s="313"/>
      <c r="CQ49" s="313"/>
      <c r="CR49" s="313"/>
      <c r="CS49" s="313"/>
      <c r="CT49" s="313"/>
      <c r="CU49" s="313"/>
      <c r="CV49" s="313"/>
      <c r="CW49" s="313"/>
      <c r="CX49" s="313"/>
      <c r="CY49" s="1194" t="s">
        <v>752</v>
      </c>
    </row>
    <row r="50" spans="1:103" ht="11.25" customHeight="1">
      <c r="A50" s="695"/>
      <c r="B50" s="603"/>
      <c r="C50" s="956"/>
      <c r="D50" s="1216"/>
      <c r="E50" s="1192"/>
      <c r="F50" s="922"/>
      <c r="G50" s="669"/>
      <c r="H50" s="620"/>
      <c r="I50" s="671"/>
      <c r="J50" s="926"/>
      <c r="K50" s="672"/>
      <c r="L50" s="673"/>
      <c r="M50" s="805"/>
      <c r="N50" s="923"/>
      <c r="O50" s="671"/>
      <c r="P50" s="926"/>
      <c r="Q50" s="1214"/>
      <c r="R50" s="249" t="s">
        <v>259</v>
      </c>
      <c r="S50" s="389">
        <v>1</v>
      </c>
      <c r="T50" s="851"/>
      <c r="U50" s="212"/>
      <c r="V50" s="629"/>
      <c r="W50" s="629"/>
      <c r="X50" s="251"/>
      <c r="Y50" s="251"/>
      <c r="Z50" s="251"/>
      <c r="AA50" s="1158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228"/>
      <c r="AN50" s="251"/>
      <c r="AO50" s="251"/>
      <c r="AP50" s="251"/>
      <c r="AQ50" s="251"/>
      <c r="AR50" s="251"/>
      <c r="AS50" s="251"/>
      <c r="AT50" s="251"/>
      <c r="AU50" s="251"/>
      <c r="AV50" s="644"/>
      <c r="AW50" s="644"/>
      <c r="AX50" s="644"/>
      <c r="AY50" s="644"/>
      <c r="AZ50" s="644"/>
      <c r="BA50" s="515"/>
      <c r="BB50" s="515"/>
      <c r="BC50" s="884"/>
      <c r="BD50" s="736"/>
      <c r="BE50" s="736"/>
      <c r="BF50" s="736"/>
      <c r="BG50" s="736"/>
      <c r="BH50" s="736"/>
      <c r="BI50" s="736"/>
      <c r="BJ50" s="736"/>
      <c r="BK50" s="736"/>
      <c r="BL50" s="736"/>
      <c r="BM50" s="736"/>
      <c r="BN50" s="736"/>
      <c r="BO50" s="736"/>
      <c r="BP50" s="736"/>
      <c r="BQ50" s="736"/>
      <c r="BR50" s="736"/>
      <c r="BS50" s="736"/>
      <c r="BT50" s="736"/>
      <c r="BU50" s="736"/>
      <c r="BV50" s="736"/>
      <c r="BW50" s="736"/>
      <c r="BX50" s="736"/>
      <c r="BY50" s="736"/>
      <c r="BZ50" s="739"/>
      <c r="CA50" s="739"/>
      <c r="CB50" s="313"/>
      <c r="CC50" s="313"/>
      <c r="CD50" s="313"/>
      <c r="CE50" s="313"/>
      <c r="CF50" s="313"/>
      <c r="CG50" s="313"/>
      <c r="CH50" s="313"/>
      <c r="CI50" s="313"/>
      <c r="CJ50" s="313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  <c r="CX50" s="313"/>
      <c r="CY50" s="1194"/>
    </row>
    <row r="51" spans="1:255" s="122" customFormat="1" ht="5.25" customHeight="1">
      <c r="A51" s="1114"/>
      <c r="B51" s="1114"/>
      <c r="C51" s="1114"/>
      <c r="D51" s="1114"/>
      <c r="E51" s="1114"/>
      <c r="F51" s="1114"/>
      <c r="G51" s="1114"/>
      <c r="H51" s="1114"/>
      <c r="I51" s="1114"/>
      <c r="J51" s="1114"/>
      <c r="K51" s="1114"/>
      <c r="L51" s="1114"/>
      <c r="M51" s="1114"/>
      <c r="N51" s="1114"/>
      <c r="O51" s="1114"/>
      <c r="P51" s="1114"/>
      <c r="Q51" s="1114"/>
      <c r="R51" s="1114"/>
      <c r="S51" s="1114"/>
      <c r="T51" s="1114"/>
      <c r="U51" s="1114"/>
      <c r="V51" s="1114"/>
      <c r="W51" s="1114"/>
      <c r="X51" s="1114"/>
      <c r="Y51" s="1114"/>
      <c r="Z51" s="1114"/>
      <c r="AA51" s="1114"/>
      <c r="AB51" s="1114"/>
      <c r="AC51" s="1114"/>
      <c r="AD51" s="1114"/>
      <c r="AE51" s="1114"/>
      <c r="AF51" s="1114"/>
      <c r="AG51" s="1114"/>
      <c r="AH51" s="1114"/>
      <c r="AI51" s="1114"/>
      <c r="AJ51" s="1114"/>
      <c r="AK51" s="1114"/>
      <c r="AL51" s="1114"/>
      <c r="AM51" s="1114"/>
      <c r="AN51" s="1114"/>
      <c r="AO51" s="1114"/>
      <c r="AP51" s="1114"/>
      <c r="AQ51" s="1114"/>
      <c r="AR51" s="1114"/>
      <c r="AS51" s="1114"/>
      <c r="AT51" s="1114"/>
      <c r="AU51" s="1114"/>
      <c r="AV51" s="1114"/>
      <c r="AW51" s="1114"/>
      <c r="AX51" s="1114"/>
      <c r="AY51" s="1114"/>
      <c r="AZ51" s="1114"/>
      <c r="BA51" s="1114"/>
      <c r="BB51" s="1114"/>
      <c r="BC51" s="1114"/>
      <c r="BD51" s="1114"/>
      <c r="BE51" s="1114"/>
      <c r="BF51" s="1114"/>
      <c r="BG51" s="1114"/>
      <c r="BH51" s="1114"/>
      <c r="BI51" s="1114"/>
      <c r="BJ51" s="1114"/>
      <c r="BK51" s="1114"/>
      <c r="BL51" s="1114"/>
      <c r="BM51" s="1114"/>
      <c r="BN51" s="1114"/>
      <c r="BO51" s="1114"/>
      <c r="BP51" s="1114"/>
      <c r="BQ51" s="1114"/>
      <c r="BR51" s="1114"/>
      <c r="BS51" s="1114"/>
      <c r="BT51" s="1114"/>
      <c r="BU51" s="1114"/>
      <c r="BV51" s="1114"/>
      <c r="BW51" s="1114"/>
      <c r="BX51" s="1114"/>
      <c r="BY51" s="1114"/>
      <c r="BZ51" s="1114"/>
      <c r="CA51" s="1114"/>
      <c r="CB51" s="1114"/>
      <c r="CC51" s="1114"/>
      <c r="CD51" s="1114"/>
      <c r="CE51" s="1114"/>
      <c r="CF51" s="1114"/>
      <c r="CG51" s="1114"/>
      <c r="CH51" s="1114"/>
      <c r="CI51" s="1114"/>
      <c r="CJ51" s="1114"/>
      <c r="CK51" s="1114"/>
      <c r="CL51" s="1114"/>
      <c r="CM51" s="1114"/>
      <c r="CN51" s="1114"/>
      <c r="CO51" s="1114"/>
      <c r="CP51" s="1114"/>
      <c r="CQ51" s="1114"/>
      <c r="CR51" s="1114"/>
      <c r="CS51" s="1114"/>
      <c r="CT51" s="1114"/>
      <c r="CU51" s="1114"/>
      <c r="CV51" s="1114"/>
      <c r="CW51" s="1114"/>
      <c r="CX51" s="1114"/>
      <c r="CY51" s="854"/>
      <c r="IC51" s="342"/>
      <c r="ID51" s="342"/>
      <c r="IE51" s="342"/>
      <c r="IF51" s="342"/>
      <c r="IG51" s="342"/>
      <c r="IH51" s="342"/>
      <c r="II51" s="342"/>
      <c r="IJ51" s="342"/>
      <c r="IK51" s="342"/>
      <c r="IL51" s="342"/>
      <c r="IM51" s="342"/>
      <c r="IN51" s="342"/>
      <c r="IO51" s="342"/>
      <c r="IP51" s="342"/>
      <c r="IQ51" s="342"/>
      <c r="IR51" s="342"/>
      <c r="IS51" s="342"/>
      <c r="IT51" s="342"/>
      <c r="IU51" s="342"/>
    </row>
    <row r="52" spans="1:103" ht="11.25" customHeight="1">
      <c r="A52" s="696" t="s">
        <v>271</v>
      </c>
      <c r="B52" s="307" t="s">
        <v>753</v>
      </c>
      <c r="C52" s="937">
        <v>237136</v>
      </c>
      <c r="D52" s="937">
        <v>100</v>
      </c>
      <c r="E52" s="1152">
        <v>80</v>
      </c>
      <c r="F52" s="1067">
        <v>3</v>
      </c>
      <c r="G52" s="1153">
        <v>4.4</v>
      </c>
      <c r="H52" s="332" t="s">
        <v>487</v>
      </c>
      <c r="I52" s="1154">
        <v>300</v>
      </c>
      <c r="J52" s="940">
        <v>24000</v>
      </c>
      <c r="K52" s="1155">
        <v>4500</v>
      </c>
      <c r="L52" s="1160" t="s">
        <v>256</v>
      </c>
      <c r="M52" s="1157">
        <f>E52*(K52-21)/1000</f>
        <v>358.32</v>
      </c>
      <c r="N52" s="627" t="s">
        <v>389</v>
      </c>
      <c r="O52" s="1154">
        <v>850</v>
      </c>
      <c r="P52" s="940">
        <v>8.49</v>
      </c>
      <c r="Q52" s="1211">
        <v>1</v>
      </c>
      <c r="R52" s="249" t="s">
        <v>259</v>
      </c>
      <c r="S52" s="389">
        <v>1</v>
      </c>
      <c r="T52" s="851"/>
      <c r="U52" s="212"/>
      <c r="V52" s="251"/>
      <c r="W52" s="251"/>
      <c r="X52" s="251"/>
      <c r="Y52" s="167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644"/>
      <c r="AW52" s="515"/>
      <c r="AX52" s="515"/>
      <c r="AY52" s="515"/>
      <c r="AZ52" s="515"/>
      <c r="BA52" s="515"/>
      <c r="BB52" s="515"/>
      <c r="BC52" s="884"/>
      <c r="BD52" s="736"/>
      <c r="BE52" s="251"/>
      <c r="BF52" s="251"/>
      <c r="BG52" s="251"/>
      <c r="BH52" s="228"/>
      <c r="BI52" s="251"/>
      <c r="BJ52" s="251"/>
      <c r="BK52" s="251"/>
      <c r="BL52" s="251"/>
      <c r="BM52" s="290"/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60"/>
      <c r="CA52" s="260"/>
      <c r="CB52" s="251"/>
      <c r="CC52" s="251"/>
      <c r="CD52" s="251"/>
      <c r="CE52" s="262"/>
      <c r="CF52" s="251"/>
      <c r="CG52" s="251"/>
      <c r="CH52" s="778"/>
      <c r="CI52" s="778"/>
      <c r="CJ52" s="778"/>
      <c r="CK52" s="778"/>
      <c r="CL52" s="778"/>
      <c r="CM52" s="778"/>
      <c r="CN52" s="778"/>
      <c r="CO52" s="778"/>
      <c r="CP52" s="778"/>
      <c r="CQ52" s="778"/>
      <c r="CR52" s="778"/>
      <c r="CS52" s="778"/>
      <c r="CT52" s="778"/>
      <c r="CU52" s="778"/>
      <c r="CV52" s="778"/>
      <c r="CW52" s="778"/>
      <c r="CX52" s="778"/>
      <c r="CY52" s="1194" t="s">
        <v>593</v>
      </c>
    </row>
    <row r="53" spans="1:103" ht="11.25" customHeight="1">
      <c r="A53" s="696"/>
      <c r="B53" s="349" t="s">
        <v>754</v>
      </c>
      <c r="C53" s="937">
        <v>632667</v>
      </c>
      <c r="D53" s="937">
        <v>100</v>
      </c>
      <c r="E53" s="1152">
        <v>64</v>
      </c>
      <c r="F53" s="1067">
        <v>1.6</v>
      </c>
      <c r="G53" s="1153">
        <v>3.1</v>
      </c>
      <c r="H53" s="332" t="s">
        <v>472</v>
      </c>
      <c r="I53" s="1154">
        <v>300</v>
      </c>
      <c r="J53" s="940">
        <v>22800</v>
      </c>
      <c r="K53" s="1155">
        <v>9000</v>
      </c>
      <c r="L53" s="1160" t="s">
        <v>256</v>
      </c>
      <c r="M53" s="1157">
        <f>E53*(K53-31)/1000</f>
        <v>574.016</v>
      </c>
      <c r="N53" s="627" t="s">
        <v>389</v>
      </c>
      <c r="O53" s="1154">
        <v>850</v>
      </c>
      <c r="P53" s="940">
        <v>8.49</v>
      </c>
      <c r="Q53" s="1211">
        <v>1</v>
      </c>
      <c r="R53" s="249" t="s">
        <v>259</v>
      </c>
      <c r="S53" s="389">
        <v>1</v>
      </c>
      <c r="T53" s="851"/>
      <c r="U53" s="212"/>
      <c r="V53" s="251"/>
      <c r="W53" s="251"/>
      <c r="X53" s="251"/>
      <c r="Y53" s="167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644"/>
      <c r="AW53" s="515"/>
      <c r="AX53" s="515"/>
      <c r="AY53" s="515"/>
      <c r="AZ53" s="515"/>
      <c r="BA53" s="515"/>
      <c r="BB53" s="515"/>
      <c r="BC53" s="884"/>
      <c r="BD53" s="736"/>
      <c r="BE53" s="251"/>
      <c r="BF53" s="251"/>
      <c r="BG53" s="251"/>
      <c r="BH53" s="228"/>
      <c r="BI53" s="251"/>
      <c r="BJ53" s="251"/>
      <c r="BK53" s="251"/>
      <c r="BL53" s="251"/>
      <c r="BM53" s="290"/>
      <c r="BN53" s="251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51"/>
      <c r="BZ53" s="260"/>
      <c r="CA53" s="260"/>
      <c r="CB53" s="251"/>
      <c r="CC53" s="251"/>
      <c r="CD53" s="251"/>
      <c r="CE53" s="262"/>
      <c r="CF53" s="251"/>
      <c r="CG53" s="251"/>
      <c r="CH53" s="778"/>
      <c r="CI53" s="778"/>
      <c r="CJ53" s="778"/>
      <c r="CK53" s="778"/>
      <c r="CL53" s="778"/>
      <c r="CM53" s="778"/>
      <c r="CN53" s="778"/>
      <c r="CO53" s="778"/>
      <c r="CP53" s="778"/>
      <c r="CQ53" s="778"/>
      <c r="CR53" s="778"/>
      <c r="CS53" s="778"/>
      <c r="CT53" s="778"/>
      <c r="CU53" s="778"/>
      <c r="CV53" s="778"/>
      <c r="CW53" s="778"/>
      <c r="CX53" s="778"/>
      <c r="CY53" s="1194" t="s">
        <v>755</v>
      </c>
    </row>
    <row r="54" spans="1:103" ht="11.25" customHeight="1">
      <c r="A54" s="696"/>
      <c r="B54" s="349" t="s">
        <v>756</v>
      </c>
      <c r="C54" s="937">
        <v>423084</v>
      </c>
      <c r="D54" s="937">
        <v>100</v>
      </c>
      <c r="E54" s="1152">
        <v>85.5</v>
      </c>
      <c r="F54" s="1067">
        <v>3</v>
      </c>
      <c r="G54" s="1153">
        <v>4.5</v>
      </c>
      <c r="H54" s="332" t="s">
        <v>487</v>
      </c>
      <c r="I54" s="1154">
        <v>330</v>
      </c>
      <c r="J54" s="940">
        <v>23520</v>
      </c>
      <c r="K54" s="1155">
        <v>5175</v>
      </c>
      <c r="L54" s="1160" t="s">
        <v>256</v>
      </c>
      <c r="M54" s="1157">
        <f>E54*(K54-21)/1000</f>
        <v>440.667</v>
      </c>
      <c r="N54" s="627" t="s">
        <v>389</v>
      </c>
      <c r="O54" s="1154">
        <v>850</v>
      </c>
      <c r="P54" s="940">
        <v>8.49</v>
      </c>
      <c r="Q54" s="1211">
        <v>1</v>
      </c>
      <c r="R54" s="249" t="s">
        <v>259</v>
      </c>
      <c r="S54" s="389">
        <v>1</v>
      </c>
      <c r="T54" s="1228"/>
      <c r="U54" s="349"/>
      <c r="V54" s="251"/>
      <c r="W54" s="251"/>
      <c r="X54" s="251"/>
      <c r="Y54" s="349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644"/>
      <c r="AW54" s="515"/>
      <c r="AX54" s="515"/>
      <c r="AY54" s="515"/>
      <c r="AZ54" s="353"/>
      <c r="BA54" s="353"/>
      <c r="BB54" s="353"/>
      <c r="BC54" s="884"/>
      <c r="BD54" s="736"/>
      <c r="BE54" s="251"/>
      <c r="BF54" s="251"/>
      <c r="BG54" s="251"/>
      <c r="BH54" s="228"/>
      <c r="BI54" s="251"/>
      <c r="BJ54" s="251"/>
      <c r="BK54" s="251"/>
      <c r="BL54" s="251"/>
      <c r="BM54" s="290"/>
      <c r="BN54" s="251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51"/>
      <c r="BZ54" s="260"/>
      <c r="CA54" s="260"/>
      <c r="CB54" s="251"/>
      <c r="CC54" s="251"/>
      <c r="CD54" s="251"/>
      <c r="CE54" s="262"/>
      <c r="CF54" s="251"/>
      <c r="CG54" s="251"/>
      <c r="CH54" s="778"/>
      <c r="CI54" s="778"/>
      <c r="CJ54" s="778"/>
      <c r="CK54" s="778"/>
      <c r="CL54" s="778"/>
      <c r="CM54" s="778"/>
      <c r="CN54" s="778"/>
      <c r="CO54" s="778"/>
      <c r="CP54" s="778"/>
      <c r="CQ54" s="778"/>
      <c r="CR54" s="778"/>
      <c r="CS54" s="778"/>
      <c r="CT54" s="778"/>
      <c r="CU54" s="778"/>
      <c r="CV54" s="778"/>
      <c r="CW54" s="778"/>
      <c r="CX54" s="778"/>
      <c r="CY54" s="1194" t="s">
        <v>757</v>
      </c>
    </row>
    <row r="55" spans="1:103" ht="11.25" customHeight="1">
      <c r="A55" s="696"/>
      <c r="B55" s="307" t="s">
        <v>758</v>
      </c>
      <c r="C55" s="937">
        <v>237136</v>
      </c>
      <c r="D55" s="937">
        <v>100</v>
      </c>
      <c r="E55" s="1152">
        <v>80</v>
      </c>
      <c r="F55" s="1067">
        <v>3</v>
      </c>
      <c r="G55" s="1153">
        <v>4.4</v>
      </c>
      <c r="H55" s="332" t="s">
        <v>487</v>
      </c>
      <c r="I55" s="1154">
        <v>300</v>
      </c>
      <c r="J55" s="940">
        <v>24000</v>
      </c>
      <c r="K55" s="1155">
        <v>4500</v>
      </c>
      <c r="L55" s="1160" t="s">
        <v>256</v>
      </c>
      <c r="M55" s="1157">
        <f>E55*(K55-21)/1000</f>
        <v>358.32</v>
      </c>
      <c r="N55" s="627" t="s">
        <v>389</v>
      </c>
      <c r="O55" s="1154">
        <v>850</v>
      </c>
      <c r="P55" s="940">
        <v>8.49</v>
      </c>
      <c r="Q55" s="1211">
        <v>1</v>
      </c>
      <c r="R55" s="249" t="s">
        <v>259</v>
      </c>
      <c r="S55" s="389">
        <v>1</v>
      </c>
      <c r="T55" s="851"/>
      <c r="U55" s="212"/>
      <c r="V55" s="251"/>
      <c r="W55" s="251"/>
      <c r="X55" s="251"/>
      <c r="Y55" s="167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251"/>
      <c r="AV55" s="644"/>
      <c r="AW55" s="515"/>
      <c r="AX55" s="515"/>
      <c r="AY55" s="515"/>
      <c r="AZ55" s="515"/>
      <c r="BA55" s="515"/>
      <c r="BB55" s="515"/>
      <c r="BC55" s="884"/>
      <c r="BD55" s="736"/>
      <c r="BE55" s="251"/>
      <c r="BF55" s="251"/>
      <c r="BG55" s="251"/>
      <c r="BH55" s="228"/>
      <c r="BI55" s="251"/>
      <c r="BJ55" s="251"/>
      <c r="BK55" s="251"/>
      <c r="BL55" s="251"/>
      <c r="BM55" s="290"/>
      <c r="BN55" s="251"/>
      <c r="BO55" s="251"/>
      <c r="BP55" s="251"/>
      <c r="BQ55" s="251"/>
      <c r="BR55" s="251"/>
      <c r="BS55" s="251"/>
      <c r="BT55" s="251"/>
      <c r="BU55" s="251"/>
      <c r="BV55" s="251"/>
      <c r="BW55" s="251"/>
      <c r="BX55" s="251"/>
      <c r="BY55" s="251"/>
      <c r="BZ55" s="260"/>
      <c r="CA55" s="260"/>
      <c r="CB55" s="251"/>
      <c r="CC55" s="251"/>
      <c r="CD55" s="251"/>
      <c r="CE55" s="262"/>
      <c r="CF55" s="251"/>
      <c r="CG55" s="251"/>
      <c r="CH55" s="778"/>
      <c r="CI55" s="778"/>
      <c r="CJ55" s="778"/>
      <c r="CK55" s="778"/>
      <c r="CL55" s="778"/>
      <c r="CM55" s="778"/>
      <c r="CN55" s="778"/>
      <c r="CO55" s="778"/>
      <c r="CP55" s="778"/>
      <c r="CQ55" s="778"/>
      <c r="CR55" s="778"/>
      <c r="CS55" s="778"/>
      <c r="CT55" s="778"/>
      <c r="CU55" s="778"/>
      <c r="CV55" s="778"/>
      <c r="CW55" s="778"/>
      <c r="CX55" s="778"/>
      <c r="CY55" s="1194" t="s">
        <v>593</v>
      </c>
    </row>
    <row r="56" spans="1:103" ht="11.25" customHeight="1">
      <c r="A56" s="696"/>
      <c r="B56" s="349" t="s">
        <v>759</v>
      </c>
      <c r="C56" s="937">
        <v>632667</v>
      </c>
      <c r="D56" s="937">
        <v>100</v>
      </c>
      <c r="E56" s="1152">
        <v>61.5</v>
      </c>
      <c r="F56" s="1067">
        <v>1.84</v>
      </c>
      <c r="G56" s="1153">
        <v>2.8</v>
      </c>
      <c r="H56" s="332" t="s">
        <v>435</v>
      </c>
      <c r="I56" s="1154">
        <v>330</v>
      </c>
      <c r="J56" s="940">
        <v>22800</v>
      </c>
      <c r="K56" s="1155">
        <v>8325</v>
      </c>
      <c r="L56" s="1160" t="s">
        <v>256</v>
      </c>
      <c r="M56" s="1157">
        <f>E56*(K56-42)/1000</f>
        <v>509.4045</v>
      </c>
      <c r="N56" s="627" t="s">
        <v>389</v>
      </c>
      <c r="O56" s="1154">
        <v>850</v>
      </c>
      <c r="P56" s="940">
        <v>8.49</v>
      </c>
      <c r="Q56" s="1211">
        <v>1</v>
      </c>
      <c r="R56" s="249" t="s">
        <v>259</v>
      </c>
      <c r="S56" s="389">
        <v>1</v>
      </c>
      <c r="T56" s="851"/>
      <c r="U56" s="212"/>
      <c r="V56" s="629"/>
      <c r="W56" s="251"/>
      <c r="X56" s="251"/>
      <c r="Y56" s="167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644"/>
      <c r="AW56" s="515"/>
      <c r="AX56" s="515"/>
      <c r="AY56" s="515"/>
      <c r="AZ56" s="515"/>
      <c r="BA56" s="515"/>
      <c r="BB56" s="515"/>
      <c r="BC56" s="884"/>
      <c r="BD56" s="736"/>
      <c r="BE56" s="251"/>
      <c r="BF56" s="251"/>
      <c r="BG56" s="251"/>
      <c r="BH56" s="228"/>
      <c r="BI56" s="251"/>
      <c r="BJ56" s="251"/>
      <c r="BK56" s="251"/>
      <c r="BL56" s="251"/>
      <c r="BM56" s="290"/>
      <c r="BN56" s="251"/>
      <c r="BO56" s="251"/>
      <c r="BP56" s="251"/>
      <c r="BQ56" s="251"/>
      <c r="BR56" s="251"/>
      <c r="BS56" s="251"/>
      <c r="BT56" s="251"/>
      <c r="BU56" s="251"/>
      <c r="BV56" s="251"/>
      <c r="BW56" s="251"/>
      <c r="BX56" s="251"/>
      <c r="BY56" s="251"/>
      <c r="BZ56" s="260"/>
      <c r="CA56" s="260"/>
      <c r="CB56" s="251"/>
      <c r="CC56" s="251"/>
      <c r="CD56" s="251"/>
      <c r="CE56" s="262"/>
      <c r="CF56" s="251"/>
      <c r="CG56" s="251"/>
      <c r="CH56" s="778"/>
      <c r="CI56" s="778"/>
      <c r="CJ56" s="778"/>
      <c r="CK56" s="778"/>
      <c r="CL56" s="778"/>
      <c r="CM56" s="778"/>
      <c r="CN56" s="778"/>
      <c r="CO56" s="778"/>
      <c r="CP56" s="778"/>
      <c r="CQ56" s="778"/>
      <c r="CR56" s="778"/>
      <c r="CS56" s="778"/>
      <c r="CT56" s="778"/>
      <c r="CU56" s="778"/>
      <c r="CV56" s="778"/>
      <c r="CW56" s="778"/>
      <c r="CX56" s="778"/>
      <c r="CY56" s="1194" t="s">
        <v>596</v>
      </c>
    </row>
    <row r="57" spans="1:103" ht="11.25" customHeight="1">
      <c r="A57" s="696"/>
      <c r="B57" s="349" t="s">
        <v>760</v>
      </c>
      <c r="C57" s="937">
        <v>1593252</v>
      </c>
      <c r="D57" s="937">
        <v>100</v>
      </c>
      <c r="E57" s="1152">
        <v>57.5</v>
      </c>
      <c r="F57" s="1067">
        <v>3</v>
      </c>
      <c r="G57" s="1153">
        <v>2.1</v>
      </c>
      <c r="H57" s="332" t="s">
        <v>435</v>
      </c>
      <c r="I57" s="1154">
        <v>330</v>
      </c>
      <c r="J57" s="940">
        <v>20400</v>
      </c>
      <c r="K57" s="1155">
        <v>13275</v>
      </c>
      <c r="L57" s="1160" t="s">
        <v>256</v>
      </c>
      <c r="M57" s="1157">
        <f>E57*(K57-42)/1000</f>
        <v>760.8975</v>
      </c>
      <c r="N57" s="627" t="s">
        <v>389</v>
      </c>
      <c r="O57" s="1154">
        <v>850</v>
      </c>
      <c r="P57" s="940">
        <v>8.49</v>
      </c>
      <c r="Q57" s="1211">
        <v>1</v>
      </c>
      <c r="R57" s="249" t="s">
        <v>259</v>
      </c>
      <c r="S57" s="389">
        <v>1</v>
      </c>
      <c r="T57" s="851"/>
      <c r="U57" s="212"/>
      <c r="V57" s="629"/>
      <c r="W57" s="251"/>
      <c r="X57" s="251"/>
      <c r="Y57" s="167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251"/>
      <c r="AN57" s="251"/>
      <c r="AO57" s="251"/>
      <c r="AP57" s="251"/>
      <c r="AQ57" s="251"/>
      <c r="AR57" s="251"/>
      <c r="AS57" s="251"/>
      <c r="AT57" s="251"/>
      <c r="AU57" s="251"/>
      <c r="AV57" s="644"/>
      <c r="AW57" s="515"/>
      <c r="AX57" s="515"/>
      <c r="AY57" s="515"/>
      <c r="AZ57" s="515"/>
      <c r="BA57" s="515"/>
      <c r="BB57" s="515"/>
      <c r="BC57" s="884"/>
      <c r="BD57" s="736"/>
      <c r="BE57" s="251"/>
      <c r="BF57" s="251"/>
      <c r="BG57" s="251"/>
      <c r="BH57" s="228"/>
      <c r="BI57" s="251"/>
      <c r="BJ57" s="251"/>
      <c r="BK57" s="251"/>
      <c r="BL57" s="251"/>
      <c r="BM57" s="290"/>
      <c r="BN57" s="251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51"/>
      <c r="BZ57" s="260"/>
      <c r="CA57" s="260"/>
      <c r="CB57" s="251"/>
      <c r="CC57" s="251"/>
      <c r="CD57" s="251"/>
      <c r="CE57" s="262"/>
      <c r="CF57" s="251"/>
      <c r="CG57" s="251"/>
      <c r="CH57" s="778"/>
      <c r="CI57" s="778"/>
      <c r="CJ57" s="778"/>
      <c r="CK57" s="778"/>
      <c r="CL57" s="778"/>
      <c r="CM57" s="778"/>
      <c r="CN57" s="778"/>
      <c r="CO57" s="778"/>
      <c r="CP57" s="778"/>
      <c r="CQ57" s="778"/>
      <c r="CR57" s="778"/>
      <c r="CS57" s="778"/>
      <c r="CT57" s="778"/>
      <c r="CU57" s="778"/>
      <c r="CV57" s="778"/>
      <c r="CW57" s="778"/>
      <c r="CX57" s="778"/>
      <c r="CY57" s="1194" t="s">
        <v>761</v>
      </c>
    </row>
    <row r="58" spans="1:103" ht="11.25" customHeight="1">
      <c r="A58" s="696"/>
      <c r="B58" s="349" t="s">
        <v>762</v>
      </c>
      <c r="C58" s="937">
        <v>299948</v>
      </c>
      <c r="D58" s="937">
        <v>100</v>
      </c>
      <c r="E58" s="1152">
        <v>95.4</v>
      </c>
      <c r="F58" s="1067">
        <v>3</v>
      </c>
      <c r="G58" s="1153">
        <v>2.1</v>
      </c>
      <c r="H58" s="332" t="s">
        <v>435</v>
      </c>
      <c r="I58" s="1154">
        <v>330</v>
      </c>
      <c r="J58" s="940">
        <v>24000</v>
      </c>
      <c r="K58" s="1155">
        <v>8000</v>
      </c>
      <c r="L58" s="1160" t="s">
        <v>256</v>
      </c>
      <c r="M58" s="1157">
        <f>E58*(K58-42)/1000</f>
        <v>759.1932</v>
      </c>
      <c r="N58" s="627" t="s">
        <v>389</v>
      </c>
      <c r="O58" s="1154">
        <v>850</v>
      </c>
      <c r="P58" s="1199">
        <v>8.5</v>
      </c>
      <c r="Q58" s="1211">
        <v>1</v>
      </c>
      <c r="R58" s="249" t="s">
        <v>259</v>
      </c>
      <c r="S58" s="389">
        <v>1</v>
      </c>
      <c r="T58" s="851"/>
      <c r="U58" s="212"/>
      <c r="V58" s="629"/>
      <c r="W58" s="251"/>
      <c r="X58" s="251"/>
      <c r="Y58" s="167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251"/>
      <c r="AN58" s="251"/>
      <c r="AO58" s="251"/>
      <c r="AP58" s="251"/>
      <c r="AQ58" s="251"/>
      <c r="AR58" s="251"/>
      <c r="AS58" s="251"/>
      <c r="AT58" s="251"/>
      <c r="AU58" s="251"/>
      <c r="AV58" s="644"/>
      <c r="AW58" s="515"/>
      <c r="AX58" s="515"/>
      <c r="AY58" s="515"/>
      <c r="AZ58" s="353"/>
      <c r="BA58" s="353"/>
      <c r="BB58" s="353"/>
      <c r="BC58" s="884"/>
      <c r="BD58" s="736"/>
      <c r="BE58" s="251"/>
      <c r="BF58" s="251"/>
      <c r="BG58" s="251"/>
      <c r="BH58" s="228"/>
      <c r="BI58" s="251"/>
      <c r="BJ58" s="251"/>
      <c r="BK58" s="251"/>
      <c r="BL58" s="251"/>
      <c r="BM58" s="290"/>
      <c r="BN58" s="251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51"/>
      <c r="BZ58" s="260"/>
      <c r="CA58" s="260"/>
      <c r="CB58" s="251"/>
      <c r="CC58" s="251"/>
      <c r="CD58" s="251"/>
      <c r="CE58" s="262"/>
      <c r="CF58" s="251"/>
      <c r="CG58" s="251"/>
      <c r="CH58" s="778"/>
      <c r="CI58" s="778"/>
      <c r="CJ58" s="778"/>
      <c r="CK58" s="778"/>
      <c r="CL58" s="778"/>
      <c r="CM58" s="778"/>
      <c r="CN58" s="778"/>
      <c r="CO58" s="778"/>
      <c r="CP58" s="778"/>
      <c r="CQ58" s="778"/>
      <c r="CR58" s="778"/>
      <c r="CS58" s="778"/>
      <c r="CT58" s="778"/>
      <c r="CU58" s="778"/>
      <c r="CV58" s="778"/>
      <c r="CW58" s="778"/>
      <c r="CX58" s="778"/>
      <c r="CY58" s="1159"/>
    </row>
    <row r="59" spans="1:103" ht="5.25" customHeight="1">
      <c r="A59" s="1114"/>
      <c r="B59" s="1114"/>
      <c r="C59" s="1114"/>
      <c r="D59" s="1114"/>
      <c r="E59" s="1114"/>
      <c r="F59" s="1114"/>
      <c r="G59" s="1114"/>
      <c r="H59" s="1114"/>
      <c r="I59" s="1114"/>
      <c r="J59" s="1114"/>
      <c r="K59" s="1229"/>
      <c r="L59" s="1114"/>
      <c r="M59" s="1114"/>
      <c r="N59" s="1114"/>
      <c r="O59" s="1114"/>
      <c r="P59" s="1114"/>
      <c r="Q59" s="1114"/>
      <c r="R59" s="1114"/>
      <c r="S59" s="1114"/>
      <c r="T59" s="1114"/>
      <c r="U59" s="1114"/>
      <c r="V59" s="1114"/>
      <c r="W59" s="1114"/>
      <c r="X59" s="1114"/>
      <c r="Y59" s="1114"/>
      <c r="Z59" s="1114"/>
      <c r="AA59" s="1114"/>
      <c r="AB59" s="1114"/>
      <c r="AC59" s="1114"/>
      <c r="AD59" s="1114"/>
      <c r="AE59" s="1114"/>
      <c r="AF59" s="1114"/>
      <c r="AG59" s="1114"/>
      <c r="AH59" s="1114"/>
      <c r="AI59" s="1114"/>
      <c r="AJ59" s="1114"/>
      <c r="AK59" s="1114"/>
      <c r="AL59" s="1114"/>
      <c r="AM59" s="1114"/>
      <c r="AN59" s="1114"/>
      <c r="AO59" s="1114"/>
      <c r="AP59" s="1114"/>
      <c r="AQ59" s="1114"/>
      <c r="AR59" s="1114"/>
      <c r="AS59" s="1114"/>
      <c r="AT59" s="1114"/>
      <c r="AU59" s="1114"/>
      <c r="AV59" s="1114"/>
      <c r="AW59" s="1114"/>
      <c r="AX59" s="1114"/>
      <c r="AY59" s="1114"/>
      <c r="AZ59" s="1114"/>
      <c r="BA59" s="1114"/>
      <c r="BB59" s="1114"/>
      <c r="BC59" s="884"/>
      <c r="BD59" s="1114"/>
      <c r="BE59" s="1114"/>
      <c r="BF59" s="1114"/>
      <c r="BG59" s="1114"/>
      <c r="BH59" s="1114"/>
      <c r="BI59" s="1114"/>
      <c r="BJ59" s="1114"/>
      <c r="BK59" s="1114"/>
      <c r="BL59" s="1114"/>
      <c r="BM59" s="1114"/>
      <c r="BN59" s="1114"/>
      <c r="BO59" s="1114"/>
      <c r="BP59" s="1114"/>
      <c r="BQ59" s="1114"/>
      <c r="BR59" s="1114"/>
      <c r="BS59" s="1114"/>
      <c r="BT59" s="1114"/>
      <c r="BU59" s="1114"/>
      <c r="BV59" s="1114"/>
      <c r="BW59" s="1114"/>
      <c r="BX59" s="1114"/>
      <c r="BY59" s="1114"/>
      <c r="BZ59" s="1114"/>
      <c r="CA59" s="1114"/>
      <c r="CB59" s="1114"/>
      <c r="CC59" s="1114"/>
      <c r="CD59" s="1114"/>
      <c r="CE59" s="1114"/>
      <c r="CF59" s="1114"/>
      <c r="CG59" s="1114"/>
      <c r="CH59" s="1114"/>
      <c r="CI59" s="1114"/>
      <c r="CJ59" s="1114"/>
      <c r="CK59" s="1114"/>
      <c r="CL59" s="1114"/>
      <c r="CM59" s="1114"/>
      <c r="CN59" s="1114"/>
      <c r="CO59" s="1114"/>
      <c r="CP59" s="1114"/>
      <c r="CQ59" s="1114"/>
      <c r="CR59" s="1114"/>
      <c r="CS59" s="1114"/>
      <c r="CT59" s="1114"/>
      <c r="CU59" s="1114"/>
      <c r="CV59" s="1114"/>
      <c r="CW59" s="1114"/>
      <c r="CX59" s="1114"/>
      <c r="CY59" s="854"/>
    </row>
    <row r="60" spans="1:255" s="122" customFormat="1" ht="11.25" customHeight="1">
      <c r="A60" s="743" t="s">
        <v>324</v>
      </c>
      <c r="B60" s="561" t="s">
        <v>763</v>
      </c>
      <c r="C60" s="380">
        <v>811070</v>
      </c>
      <c r="D60" s="380">
        <v>100</v>
      </c>
      <c r="E60" s="1163">
        <v>110</v>
      </c>
      <c r="F60" s="382">
        <v>7</v>
      </c>
      <c r="G60" s="383">
        <v>5.8</v>
      </c>
      <c r="H60" s="384" t="s">
        <v>427</v>
      </c>
      <c r="I60" s="820">
        <v>780</v>
      </c>
      <c r="J60" s="386">
        <v>17000</v>
      </c>
      <c r="K60" s="601">
        <v>4500</v>
      </c>
      <c r="L60" s="602" t="s">
        <v>256</v>
      </c>
      <c r="M60" s="1157">
        <f>E60*(K60-102)/1000</f>
        <v>483.78</v>
      </c>
      <c r="N60" s="384" t="s">
        <v>389</v>
      </c>
      <c r="O60" s="386">
        <v>850</v>
      </c>
      <c r="P60" s="386">
        <v>8</v>
      </c>
      <c r="Q60" s="1230">
        <v>2</v>
      </c>
      <c r="R60" s="249" t="s">
        <v>259</v>
      </c>
      <c r="S60" s="389">
        <v>2</v>
      </c>
      <c r="T60" s="251"/>
      <c r="U60" s="629"/>
      <c r="V60" s="629"/>
      <c r="W60" s="629"/>
      <c r="X60" s="251"/>
      <c r="Y60" s="251"/>
      <c r="Z60" s="251"/>
      <c r="AA60" s="251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629"/>
      <c r="AM60" s="251"/>
      <c r="AN60" s="251"/>
      <c r="AO60" s="251"/>
      <c r="AP60" s="251"/>
      <c r="AQ60" s="230"/>
      <c r="AR60" s="252"/>
      <c r="AS60" s="252"/>
      <c r="AT60" s="252"/>
      <c r="AU60" s="251"/>
      <c r="AV60" s="515"/>
      <c r="AW60" s="515"/>
      <c r="AX60" s="515"/>
      <c r="AY60" s="515"/>
      <c r="AZ60" s="515"/>
      <c r="BA60" s="515"/>
      <c r="BB60" s="515"/>
      <c r="BC60" s="884"/>
      <c r="BD60" s="313"/>
      <c r="BE60" s="251"/>
      <c r="BF60" s="251"/>
      <c r="BG60" s="251"/>
      <c r="BH60" s="251"/>
      <c r="BI60" s="251"/>
      <c r="BJ60" s="251"/>
      <c r="BK60" s="251"/>
      <c r="BL60" s="251"/>
      <c r="BM60" s="251"/>
      <c r="BN60" s="251"/>
      <c r="BO60" s="251"/>
      <c r="BP60" s="251"/>
      <c r="BQ60" s="251"/>
      <c r="BR60" s="251"/>
      <c r="BS60" s="251"/>
      <c r="BT60" s="251"/>
      <c r="BU60" s="251"/>
      <c r="BV60" s="251"/>
      <c r="BW60" s="310"/>
      <c r="BX60" s="251"/>
      <c r="BY60" s="251"/>
      <c r="BZ60" s="251"/>
      <c r="CA60" s="251"/>
      <c r="CB60" s="251"/>
      <c r="CC60" s="251"/>
      <c r="CD60" s="251"/>
      <c r="CE60" s="251"/>
      <c r="CF60" s="251"/>
      <c r="CG60" s="251"/>
      <c r="CH60" s="313"/>
      <c r="CI60" s="313"/>
      <c r="CJ60" s="313"/>
      <c r="CK60" s="312"/>
      <c r="CL60" s="312"/>
      <c r="CM60" s="312"/>
      <c r="CN60" s="312"/>
      <c r="CO60" s="312"/>
      <c r="CP60" s="312"/>
      <c r="CQ60" s="312"/>
      <c r="CR60" s="312"/>
      <c r="CS60" s="312"/>
      <c r="CT60" s="312"/>
      <c r="CU60" s="312"/>
      <c r="CV60" s="312"/>
      <c r="CW60" s="312"/>
      <c r="CX60" s="312"/>
      <c r="CY60" s="1159" t="s">
        <v>536</v>
      </c>
      <c r="IC60" s="342"/>
      <c r="ID60" s="342"/>
      <c r="IE60" s="342"/>
      <c r="IF60" s="342"/>
      <c r="IG60" s="342"/>
      <c r="IH60" s="342"/>
      <c r="II60" s="342"/>
      <c r="IJ60" s="342"/>
      <c r="IK60" s="342"/>
      <c r="IL60" s="342"/>
      <c r="IM60" s="342"/>
      <c r="IN60" s="342"/>
      <c r="IO60" s="342"/>
      <c r="IP60" s="342"/>
      <c r="IQ60" s="342"/>
      <c r="IR60" s="342"/>
      <c r="IS60" s="342"/>
      <c r="IT60" s="342"/>
      <c r="IU60" s="342"/>
    </row>
    <row r="61" spans="1:103" ht="5.25" customHeight="1">
      <c r="A61" s="1114"/>
      <c r="B61" s="1114"/>
      <c r="C61" s="1114"/>
      <c r="D61" s="1114"/>
      <c r="E61" s="1114"/>
      <c r="F61" s="1114"/>
      <c r="G61" s="1114"/>
      <c r="H61" s="1114"/>
      <c r="I61" s="1114"/>
      <c r="J61" s="1114"/>
      <c r="K61" s="1114"/>
      <c r="L61" s="1114"/>
      <c r="M61" s="1114"/>
      <c r="N61" s="1114"/>
      <c r="O61" s="1114"/>
      <c r="P61" s="1114"/>
      <c r="Q61" s="1114"/>
      <c r="R61" s="1114"/>
      <c r="S61" s="1114"/>
      <c r="T61" s="1114"/>
      <c r="U61" s="1114"/>
      <c r="V61" s="1114"/>
      <c r="W61" s="1114"/>
      <c r="X61" s="1114"/>
      <c r="Y61" s="1114"/>
      <c r="Z61" s="1114"/>
      <c r="AA61" s="1114"/>
      <c r="AB61" s="1114"/>
      <c r="AC61" s="1114"/>
      <c r="AD61" s="1114"/>
      <c r="AE61" s="1114"/>
      <c r="AF61" s="1114"/>
      <c r="AG61" s="1114"/>
      <c r="AH61" s="1114"/>
      <c r="AI61" s="1114"/>
      <c r="AJ61" s="1114"/>
      <c r="AK61" s="1114"/>
      <c r="AL61" s="1114"/>
      <c r="AM61" s="1114"/>
      <c r="AN61" s="1114"/>
      <c r="AO61" s="1114"/>
      <c r="AP61" s="1114"/>
      <c r="AQ61" s="1114"/>
      <c r="AR61" s="1114"/>
      <c r="AS61" s="1114"/>
      <c r="AT61" s="1114"/>
      <c r="AU61" s="1114"/>
      <c r="AV61" s="1114"/>
      <c r="AW61" s="1114"/>
      <c r="AX61" s="1114"/>
      <c r="AY61" s="1114"/>
      <c r="AZ61" s="1114"/>
      <c r="BA61" s="1114"/>
      <c r="BB61" s="1114"/>
      <c r="BC61" s="1114"/>
      <c r="BD61" s="1114"/>
      <c r="BE61" s="1114"/>
      <c r="BF61" s="1114"/>
      <c r="BG61" s="1114"/>
      <c r="BH61" s="1114"/>
      <c r="BI61" s="1114"/>
      <c r="BJ61" s="1114"/>
      <c r="BK61" s="1114"/>
      <c r="BL61" s="1114"/>
      <c r="BM61" s="1114"/>
      <c r="BN61" s="1114"/>
      <c r="BO61" s="1114"/>
      <c r="BP61" s="1114"/>
      <c r="BQ61" s="1114"/>
      <c r="BR61" s="1114"/>
      <c r="BS61" s="1114"/>
      <c r="BT61" s="1114"/>
      <c r="BU61" s="1114"/>
      <c r="BV61" s="1114"/>
      <c r="BW61" s="1114"/>
      <c r="BX61" s="1114"/>
      <c r="BY61" s="1114"/>
      <c r="BZ61" s="1114"/>
      <c r="CA61" s="1114"/>
      <c r="CB61" s="1114"/>
      <c r="CC61" s="1114"/>
      <c r="CD61" s="1114"/>
      <c r="CE61" s="1114"/>
      <c r="CF61" s="1114"/>
      <c r="CG61" s="1114"/>
      <c r="CH61" s="1114"/>
      <c r="CI61" s="1114"/>
      <c r="CJ61" s="1114"/>
      <c r="CK61" s="1114"/>
      <c r="CL61" s="1114"/>
      <c r="CM61" s="1114"/>
      <c r="CN61" s="1114"/>
      <c r="CO61" s="1114"/>
      <c r="CP61" s="1114"/>
      <c r="CQ61" s="1114"/>
      <c r="CR61" s="1114"/>
      <c r="CS61" s="1114"/>
      <c r="CT61" s="1114"/>
      <c r="CU61" s="1114"/>
      <c r="CV61" s="1114"/>
      <c r="CW61" s="1114"/>
      <c r="CX61" s="1114"/>
      <c r="CY61" s="854"/>
    </row>
    <row r="62" spans="1:255" s="122" customFormat="1" ht="11.25" customHeight="1">
      <c r="A62" s="743" t="s">
        <v>324</v>
      </c>
      <c r="B62" s="561" t="s">
        <v>764</v>
      </c>
      <c r="C62" s="380">
        <v>811070</v>
      </c>
      <c r="D62" s="380">
        <v>100</v>
      </c>
      <c r="E62" s="1163">
        <v>110</v>
      </c>
      <c r="F62" s="382">
        <v>7</v>
      </c>
      <c r="G62" s="383">
        <v>5.8</v>
      </c>
      <c r="H62" s="384" t="s">
        <v>427</v>
      </c>
      <c r="I62" s="820">
        <v>780</v>
      </c>
      <c r="J62" s="386">
        <v>17000</v>
      </c>
      <c r="K62" s="601">
        <v>4500</v>
      </c>
      <c r="L62" s="1231" t="s">
        <v>256</v>
      </c>
      <c r="M62" s="1157">
        <f>E62*(K62-102)/1000</f>
        <v>483.78</v>
      </c>
      <c r="N62" s="384" t="s">
        <v>389</v>
      </c>
      <c r="O62" s="386">
        <v>850</v>
      </c>
      <c r="P62" s="386">
        <v>8</v>
      </c>
      <c r="Q62" s="1230">
        <v>2</v>
      </c>
      <c r="R62" s="249" t="s">
        <v>259</v>
      </c>
      <c r="S62" s="389">
        <v>2</v>
      </c>
      <c r="T62" s="251"/>
      <c r="U62" s="629"/>
      <c r="V62" s="629"/>
      <c r="W62" s="629"/>
      <c r="X62" s="251"/>
      <c r="Y62" s="251"/>
      <c r="Z62" s="251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51"/>
      <c r="AL62" s="629"/>
      <c r="AM62" s="251"/>
      <c r="AN62" s="251"/>
      <c r="AO62" s="251"/>
      <c r="AP62" s="251"/>
      <c r="AQ62" s="230"/>
      <c r="AR62" s="252"/>
      <c r="AS62" s="252"/>
      <c r="AT62" s="252"/>
      <c r="AU62" s="251"/>
      <c r="AV62" s="515"/>
      <c r="AW62" s="515"/>
      <c r="AX62" s="515"/>
      <c r="AY62" s="515"/>
      <c r="AZ62" s="515"/>
      <c r="BA62" s="515"/>
      <c r="BB62" s="515"/>
      <c r="BC62" s="613"/>
      <c r="BD62" s="313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310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313"/>
      <c r="CI62" s="313"/>
      <c r="CJ62" s="313"/>
      <c r="CK62" s="312"/>
      <c r="CL62" s="312"/>
      <c r="CM62" s="312"/>
      <c r="CN62" s="312"/>
      <c r="CO62" s="312"/>
      <c r="CP62" s="312"/>
      <c r="CQ62" s="312"/>
      <c r="CR62" s="312"/>
      <c r="CS62" s="312"/>
      <c r="CT62" s="312"/>
      <c r="CU62" s="312"/>
      <c r="CV62" s="312"/>
      <c r="CW62" s="312"/>
      <c r="CX62" s="312"/>
      <c r="CY62" s="1159" t="s">
        <v>765</v>
      </c>
      <c r="IC62" s="342"/>
      <c r="ID62" s="342"/>
      <c r="IE62" s="342"/>
      <c r="IF62" s="342"/>
      <c r="IG62" s="342"/>
      <c r="IH62" s="342"/>
      <c r="II62" s="342"/>
      <c r="IJ62" s="342"/>
      <c r="IK62" s="342"/>
      <c r="IL62" s="342"/>
      <c r="IM62" s="342"/>
      <c r="IN62" s="342"/>
      <c r="IO62" s="342"/>
      <c r="IP62" s="342"/>
      <c r="IQ62" s="342"/>
      <c r="IR62" s="342"/>
      <c r="IS62" s="342"/>
      <c r="IT62" s="342"/>
      <c r="IU62" s="342"/>
    </row>
    <row r="63" spans="1:103" ht="5.25" customHeight="1">
      <c r="A63" s="874"/>
      <c r="B63" s="874"/>
      <c r="C63" s="874"/>
      <c r="D63" s="874"/>
      <c r="E63" s="874"/>
      <c r="F63" s="874"/>
      <c r="G63" s="874"/>
      <c r="H63" s="874"/>
      <c r="I63" s="874"/>
      <c r="J63" s="874"/>
      <c r="K63" s="874"/>
      <c r="L63" s="874"/>
      <c r="M63" s="874"/>
      <c r="N63" s="874"/>
      <c r="O63" s="874"/>
      <c r="P63" s="874"/>
      <c r="Q63" s="874"/>
      <c r="R63" s="874"/>
      <c r="S63" s="874"/>
      <c r="T63" s="874"/>
      <c r="U63" s="874"/>
      <c r="V63" s="874"/>
      <c r="W63" s="874"/>
      <c r="X63" s="874"/>
      <c r="Y63" s="874"/>
      <c r="Z63" s="874"/>
      <c r="AA63" s="874"/>
      <c r="AB63" s="874"/>
      <c r="AC63" s="874"/>
      <c r="AD63" s="874"/>
      <c r="AE63" s="874"/>
      <c r="AF63" s="874"/>
      <c r="AG63" s="874"/>
      <c r="AH63" s="874"/>
      <c r="AI63" s="874"/>
      <c r="AJ63" s="874"/>
      <c r="AK63" s="874"/>
      <c r="AL63" s="874"/>
      <c r="AM63" s="874"/>
      <c r="AN63" s="874"/>
      <c r="AO63" s="874"/>
      <c r="AP63" s="874"/>
      <c r="AQ63" s="874"/>
      <c r="AR63" s="874"/>
      <c r="AS63" s="874"/>
      <c r="AT63" s="874"/>
      <c r="AU63" s="874"/>
      <c r="AV63" s="874"/>
      <c r="AW63" s="874"/>
      <c r="AX63" s="874"/>
      <c r="AY63" s="874"/>
      <c r="AZ63" s="874"/>
      <c r="BA63" s="874"/>
      <c r="BB63" s="874"/>
      <c r="BC63" s="874"/>
      <c r="BD63" s="874"/>
      <c r="BE63" s="874"/>
      <c r="BF63" s="874"/>
      <c r="BG63" s="874"/>
      <c r="BH63" s="874"/>
      <c r="BI63" s="874"/>
      <c r="BJ63" s="874"/>
      <c r="BK63" s="874"/>
      <c r="BL63" s="874"/>
      <c r="BM63" s="874"/>
      <c r="BN63" s="874"/>
      <c r="BO63" s="874"/>
      <c r="BP63" s="874"/>
      <c r="BQ63" s="874"/>
      <c r="BR63" s="874"/>
      <c r="BS63" s="874"/>
      <c r="BT63" s="874"/>
      <c r="BU63" s="874"/>
      <c r="BV63" s="874"/>
      <c r="BW63" s="874"/>
      <c r="BX63" s="874"/>
      <c r="BY63" s="874"/>
      <c r="BZ63" s="874"/>
      <c r="CA63" s="874"/>
      <c r="CB63" s="874"/>
      <c r="CC63" s="874"/>
      <c r="CD63" s="874"/>
      <c r="CE63" s="874"/>
      <c r="CF63" s="874"/>
      <c r="CG63" s="874"/>
      <c r="CH63" s="874"/>
      <c r="CI63" s="874"/>
      <c r="CJ63" s="874"/>
      <c r="CK63" s="874"/>
      <c r="CL63" s="874"/>
      <c r="CM63" s="874"/>
      <c r="CN63" s="874"/>
      <c r="CO63" s="874"/>
      <c r="CP63" s="874"/>
      <c r="CQ63" s="874"/>
      <c r="CR63" s="874"/>
      <c r="CS63" s="874"/>
      <c r="CT63" s="874"/>
      <c r="CU63" s="874"/>
      <c r="CV63" s="874"/>
      <c r="CW63" s="874"/>
      <c r="CX63" s="874"/>
      <c r="CY63" s="1232"/>
    </row>
    <row r="64" spans="1:234" ht="11.25" customHeight="1">
      <c r="A64" s="876"/>
      <c r="B64" s="876"/>
      <c r="C64"/>
      <c r="D64"/>
      <c r="E64" s="1233"/>
      <c r="F64" s="1234"/>
      <c r="G64" s="772"/>
      <c r="H64"/>
      <c r="I64" s="932"/>
      <c r="J64" s="932"/>
      <c r="K64" s="932"/>
      <c r="L64"/>
      <c r="M64"/>
      <c r="N64"/>
      <c r="O64"/>
      <c r="P64"/>
      <c r="Q64" s="876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 s="133"/>
      <c r="BD64" s="417"/>
      <c r="BE64" s="417"/>
      <c r="BF64" s="417"/>
      <c r="BG64" s="417"/>
      <c r="BH64" s="417"/>
      <c r="BI64" s="417"/>
      <c r="BJ64" s="417"/>
      <c r="BK64"/>
      <c r="BL64" s="418"/>
      <c r="BM64" s="418"/>
      <c r="BN64" s="418"/>
      <c r="BO64" s="418"/>
      <c r="BP64"/>
      <c r="BQ64" s="419"/>
      <c r="BR64"/>
      <c r="BS64" s="420"/>
      <c r="BT64" s="420"/>
      <c r="BU64" s="420"/>
      <c r="BV64"/>
      <c r="BW64" s="421"/>
      <c r="BX64" s="421"/>
      <c r="BY64"/>
      <c r="BZ64" s="422"/>
      <c r="CA64" s="422"/>
      <c r="CB64"/>
      <c r="CC64" s="423"/>
      <c r="CD64"/>
      <c r="CE64" s="424"/>
      <c r="CF64"/>
      <c r="CG64" s="425"/>
      <c r="CH64" s="425"/>
      <c r="CI64" s="425"/>
      <c r="CJ64" s="425"/>
      <c r="CK64" s="425"/>
      <c r="CL64" s="425"/>
      <c r="CM64" s="425"/>
      <c r="CN64" s="425"/>
      <c r="CO64" s="425"/>
      <c r="CP64"/>
      <c r="CQ64" s="207"/>
      <c r="CR64" s="207"/>
      <c r="CS64"/>
      <c r="CT64" s="426"/>
      <c r="CU64" s="426"/>
      <c r="CV64" s="426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</row>
    <row r="65" spans="1:234" ht="12.75" customHeight="1">
      <c r="A65" s="876"/>
      <c r="B65" s="876"/>
      <c r="C65" s="124" t="s">
        <v>295</v>
      </c>
      <c r="E65" s="124"/>
      <c r="F65" s="124"/>
      <c r="G65" s="124"/>
      <c r="H65"/>
      <c r="I65" s="932"/>
      <c r="J65" s="932"/>
      <c r="K65" s="932"/>
      <c r="L65"/>
      <c r="M65"/>
      <c r="N65"/>
      <c r="O65"/>
      <c r="P65"/>
      <c r="Q65" s="876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D65" s="417" t="s">
        <v>296</v>
      </c>
      <c r="BE65" s="417"/>
      <c r="BF65" s="417"/>
      <c r="BG65" s="417"/>
      <c r="BH65" s="417"/>
      <c r="BI65" s="417"/>
      <c r="BJ65" s="417"/>
      <c r="BK65"/>
      <c r="BL65" s="418" t="s">
        <v>297</v>
      </c>
      <c r="BM65" s="418"/>
      <c r="BN65" s="418"/>
      <c r="BO65" s="418"/>
      <c r="BP65"/>
      <c r="BQ65" s="419"/>
      <c r="BR65" s="427"/>
      <c r="BS65" s="420"/>
      <c r="BT65" s="420"/>
      <c r="BU65" s="420"/>
      <c r="BW65" s="421"/>
      <c r="BX65" s="421"/>
      <c r="BY65" s="133"/>
      <c r="BZ65" s="422"/>
      <c r="CA65" s="422"/>
      <c r="CB65" s="133"/>
      <c r="CC65" s="423"/>
      <c r="CE65" s="424"/>
      <c r="CG65" s="425"/>
      <c r="CH65" s="425"/>
      <c r="CI65" s="425"/>
      <c r="CJ65" s="425"/>
      <c r="CK65" s="425"/>
      <c r="CL65" s="428"/>
      <c r="CM65" s="428"/>
      <c r="CN65" s="428"/>
      <c r="CO65" s="428"/>
      <c r="CQ65" s="429" t="s">
        <v>298</v>
      </c>
      <c r="CR65" s="429"/>
      <c r="CS65" s="429"/>
      <c r="CT65" s="429"/>
      <c r="CU65" s="429"/>
      <c r="CV65" s="426"/>
      <c r="CX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</row>
    <row r="66" spans="1:105" ht="15" customHeight="1">
      <c r="A66" s="876"/>
      <c r="B66" s="1235" t="s">
        <v>766</v>
      </c>
      <c r="C66"/>
      <c r="D66"/>
      <c r="E66" s="1233"/>
      <c r="F66" s="1234"/>
      <c r="G66" s="772"/>
      <c r="H66"/>
      <c r="I66" s="932"/>
      <c r="J66" s="932"/>
      <c r="K66" s="932"/>
      <c r="L66"/>
      <c r="M66"/>
      <c r="N66"/>
      <c r="O66" s="932"/>
      <c r="P66"/>
      <c r="Q66" s="877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 s="419"/>
      <c r="BR66"/>
      <c r="BS66" s="420"/>
      <c r="BT66" s="420"/>
      <c r="BU66" s="420"/>
      <c r="BW66" s="421"/>
      <c r="BX66" s="421"/>
      <c r="BY66" s="133"/>
      <c r="BZ66" s="422"/>
      <c r="CA66" s="422"/>
      <c r="CB66" s="133"/>
      <c r="CC66" s="423"/>
      <c r="CE66" s="424"/>
      <c r="CG66" s="428"/>
      <c r="CH66" s="428"/>
      <c r="CI66" s="428"/>
      <c r="CJ66" s="428"/>
      <c r="CK66" s="428"/>
      <c r="CL66" s="428"/>
      <c r="CM66" s="428"/>
      <c r="CN66" s="428"/>
      <c r="CO66" s="428"/>
      <c r="CR66"/>
      <c r="CS66"/>
      <c r="CT66" s="430" t="s">
        <v>299</v>
      </c>
      <c r="CU66" s="430"/>
      <c r="CV66" s="430"/>
      <c r="CW66" s="430"/>
      <c r="CX66" s="430"/>
      <c r="CY66"/>
      <c r="CZ66" s="431"/>
      <c r="DA66"/>
    </row>
    <row r="67" spans="1:105" ht="11.25" customHeight="1">
      <c r="A67" s="876"/>
      <c r="B67" s="876"/>
      <c r="C67"/>
      <c r="D67"/>
      <c r="E67" s="1233"/>
      <c r="F67" s="1234"/>
      <c r="G67" s="772"/>
      <c r="H67"/>
      <c r="I67" s="932"/>
      <c r="J67" s="932"/>
      <c r="K67" s="932"/>
      <c r="L67"/>
      <c r="M67"/>
      <c r="N67"/>
      <c r="O67" s="932"/>
      <c r="P67"/>
      <c r="Q67" s="87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D67"/>
      <c r="BE67"/>
      <c r="BF67"/>
      <c r="BG67"/>
      <c r="BH67"/>
      <c r="BI67"/>
      <c r="BJ67"/>
      <c r="BK67"/>
      <c r="BL67"/>
      <c r="BM67"/>
      <c r="BN67"/>
      <c r="BO67"/>
      <c r="BP67" s="432" t="s">
        <v>300</v>
      </c>
      <c r="BQ67" s="432"/>
      <c r="BR67" s="432"/>
      <c r="BS67" s="432"/>
      <c r="BT67" s="432"/>
      <c r="BU67" s="432"/>
      <c r="BV67" s="432"/>
      <c r="BW67" s="432"/>
      <c r="BX67" s="432"/>
      <c r="BY67" s="432"/>
      <c r="BZ67" s="422"/>
      <c r="CA67" s="422"/>
      <c r="CB67" s="133"/>
      <c r="CC67" s="423"/>
      <c r="CE67" s="424"/>
      <c r="CF67"/>
      <c r="CG67" s="433" t="s">
        <v>301</v>
      </c>
      <c r="CH67" s="433"/>
      <c r="CI67" s="433"/>
      <c r="CJ67" s="433"/>
      <c r="CK67" s="433"/>
      <c r="CL67" s="433"/>
      <c r="CM67" s="433"/>
      <c r="CN67" s="433"/>
      <c r="CO67" s="433"/>
      <c r="CR67"/>
      <c r="CS67"/>
      <c r="CT67" s="434" t="s">
        <v>302</v>
      </c>
      <c r="CU67" s="434"/>
      <c r="CV67" s="434"/>
      <c r="CW67" s="434"/>
      <c r="CX67" s="434"/>
      <c r="DA67"/>
    </row>
    <row r="68" spans="1:255" s="122" customFormat="1" ht="11.25" customHeight="1">
      <c r="A68" s="876"/>
      <c r="B68" s="876"/>
      <c r="C68"/>
      <c r="D68"/>
      <c r="E68" s="1233"/>
      <c r="F68" s="1234"/>
      <c r="G68" s="772"/>
      <c r="H68"/>
      <c r="I68" s="932"/>
      <c r="J68" s="932"/>
      <c r="K68" s="932"/>
      <c r="L68"/>
      <c r="M68"/>
      <c r="N68"/>
      <c r="O68" s="932"/>
      <c r="P68"/>
      <c r="Q68" s="877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 s="420"/>
      <c r="BT68" s="420"/>
      <c r="BU68" s="420"/>
      <c r="BV68" s="133"/>
      <c r="BW68" s="421"/>
      <c r="BX68" s="421"/>
      <c r="BY68" s="133"/>
      <c r="BZ68" s="422"/>
      <c r="CA68" s="422"/>
      <c r="CB68" s="133"/>
      <c r="CC68" s="423"/>
      <c r="CD68" s="132"/>
      <c r="CE68" s="424"/>
      <c r="CF68" s="132"/>
      <c r="CG68" s="132"/>
      <c r="CH68" s="132"/>
      <c r="CI68" s="132"/>
      <c r="CJ68" s="132"/>
      <c r="CK68" s="132"/>
      <c r="CL68" s="132"/>
      <c r="CM68" s="132"/>
      <c r="CN68" s="132"/>
      <c r="CO68" s="132"/>
      <c r="CP68" s="132"/>
      <c r="CQ68" s="132"/>
      <c r="CR68" s="132"/>
      <c r="CS68" s="132"/>
      <c r="CT68" s="132"/>
      <c r="CU68" s="132"/>
      <c r="CV68" s="132"/>
      <c r="CW68" s="132"/>
      <c r="CX68"/>
      <c r="CY68"/>
      <c r="CZ68"/>
      <c r="DA68"/>
      <c r="IC68" s="342"/>
      <c r="ID68" s="342"/>
      <c r="IE68" s="342"/>
      <c r="IF68" s="342"/>
      <c r="IG68" s="342"/>
      <c r="IH68" s="342"/>
      <c r="II68" s="342"/>
      <c r="IJ68" s="342"/>
      <c r="IK68" s="342"/>
      <c r="IL68" s="342"/>
      <c r="IM68" s="342"/>
      <c r="IN68" s="342"/>
      <c r="IO68" s="342"/>
      <c r="IP68" s="342"/>
      <c r="IQ68" s="342"/>
      <c r="IR68" s="342"/>
      <c r="IS68" s="342"/>
      <c r="IT68" s="342"/>
      <c r="IU68" s="342"/>
    </row>
    <row r="69" spans="56:105" ht="11.25" customHeight="1">
      <c r="BD69"/>
      <c r="BE69"/>
      <c r="BF69"/>
      <c r="BG69"/>
      <c r="BH69"/>
      <c r="BI69"/>
      <c r="BJ69"/>
      <c r="BS69" s="437" t="s">
        <v>304</v>
      </c>
      <c r="BT69" s="437"/>
      <c r="BU69" s="437"/>
      <c r="BV69" s="437"/>
      <c r="BW69" s="437"/>
      <c r="BX69" s="437"/>
      <c r="BY69" s="438"/>
      <c r="BZ69" s="422"/>
      <c r="CA69" s="422"/>
      <c r="CB69" s="438"/>
      <c r="CC69" s="423"/>
      <c r="CE69" s="424"/>
      <c r="CG69"/>
      <c r="CH69"/>
      <c r="CI69"/>
      <c r="CJ69"/>
      <c r="CX69"/>
      <c r="DA69"/>
    </row>
    <row r="70" spans="56:105" ht="11.25" customHeight="1">
      <c r="BD70"/>
      <c r="BE70"/>
      <c r="BF70"/>
      <c r="BG70"/>
      <c r="BW70" s="421"/>
      <c r="BX70" s="421"/>
      <c r="BY70" s="133"/>
      <c r="BZ70" s="422"/>
      <c r="CA70" s="422"/>
      <c r="CB70" s="133"/>
      <c r="CC70" s="423"/>
      <c r="CE70" s="424"/>
      <c r="CX70"/>
      <c r="DA70"/>
    </row>
    <row r="71" spans="4:105" ht="11.25" customHeight="1">
      <c r="D71" s="132"/>
      <c r="E71" s="132"/>
      <c r="F71" s="132"/>
      <c r="G71" s="132"/>
      <c r="H71" s="132"/>
      <c r="I71" s="132"/>
      <c r="J71" s="132"/>
      <c r="K71" s="132"/>
      <c r="L71" s="132"/>
      <c r="M71" s="132"/>
      <c r="N71" s="132"/>
      <c r="O71" s="132"/>
      <c r="P71" s="132"/>
      <c r="Q71" s="132"/>
      <c r="R71" s="132"/>
      <c r="S71" s="132"/>
      <c r="BD71"/>
      <c r="BE71"/>
      <c r="BF71"/>
      <c r="BG71"/>
      <c r="BW71" s="439" t="s">
        <v>305</v>
      </c>
      <c r="BX71" s="439"/>
      <c r="BY71" s="439"/>
      <c r="BZ71" s="439"/>
      <c r="CA71" s="439"/>
      <c r="CB71" s="439"/>
      <c r="CC71" s="439"/>
      <c r="CD71" s="439"/>
      <c r="CE71" s="439"/>
      <c r="CF71" s="439"/>
      <c r="CG71" s="440"/>
      <c r="CX71"/>
      <c r="DA71"/>
    </row>
    <row r="72" spans="4:105" ht="11.25" customHeight="1">
      <c r="D72" s="1236"/>
      <c r="H72" s="1236"/>
      <c r="I72" s="1237"/>
      <c r="J72" s="1237"/>
      <c r="K72" s="1237"/>
      <c r="BD72"/>
      <c r="BE72"/>
      <c r="BF72"/>
      <c r="BG72"/>
      <c r="BY72" s="133"/>
      <c r="BZ72" s="422"/>
      <c r="CA72" s="422"/>
      <c r="CB72" s="133"/>
      <c r="CC72" s="423"/>
      <c r="CE72" s="424"/>
      <c r="CV72"/>
      <c r="CX72"/>
      <c r="DA72"/>
    </row>
    <row r="73" spans="4:105" ht="11.25" customHeight="1">
      <c r="D73" s="1236"/>
      <c r="H73" s="1236"/>
      <c r="I73" s="1237"/>
      <c r="J73" s="1237"/>
      <c r="K73" s="1237"/>
      <c r="BD73"/>
      <c r="BE73"/>
      <c r="BF73"/>
      <c r="BG73"/>
      <c r="BY73" s="133"/>
      <c r="BZ73" s="441" t="s">
        <v>306</v>
      </c>
      <c r="CA73" s="441"/>
      <c r="CB73" s="441"/>
      <c r="CC73" s="441"/>
      <c r="CD73" s="441"/>
      <c r="CE73" s="441"/>
      <c r="CF73" s="431"/>
      <c r="CG73" s="431"/>
      <c r="CH73" s="431"/>
      <c r="CI73" s="431"/>
      <c r="CJ73" s="431"/>
      <c r="CK73" s="431"/>
      <c r="CX73"/>
      <c r="DA73"/>
    </row>
    <row r="74" spans="56:105" ht="11.25" customHeight="1">
      <c r="BD74"/>
      <c r="BE74"/>
      <c r="BF74"/>
      <c r="BG74"/>
      <c r="BY74" s="133"/>
      <c r="BZ74" s="133"/>
      <c r="CA74" s="133"/>
      <c r="CB74" s="133"/>
      <c r="CC74" s="423"/>
      <c r="CE74" s="424"/>
      <c r="CX74"/>
      <c r="DA74"/>
    </row>
    <row r="75" spans="4:105" ht="11.25" customHeight="1">
      <c r="D75" s="1238"/>
      <c r="BD75"/>
      <c r="BE75"/>
      <c r="BF75"/>
      <c r="BG75"/>
      <c r="BY75" s="133"/>
      <c r="BZ75" s="133"/>
      <c r="CA75" s="133"/>
      <c r="CB75" s="446" t="s">
        <v>307</v>
      </c>
      <c r="CC75" s="447"/>
      <c r="CD75" s="447"/>
      <c r="CE75" s="447"/>
      <c r="CF75" s="447"/>
      <c r="CG75" s="447"/>
      <c r="CH75" s="447"/>
      <c r="CI75" s="447"/>
      <c r="CJ75" s="431"/>
      <c r="CK75" s="431"/>
      <c r="CL75" s="431"/>
      <c r="CM75" s="431"/>
      <c r="CX75"/>
      <c r="DA75"/>
    </row>
    <row r="76" spans="3:105" ht="11.25" customHeight="1">
      <c r="C76" s="124" t="s">
        <v>310</v>
      </c>
      <c r="BD76"/>
      <c r="BE76"/>
      <c r="BF76"/>
      <c r="BG76"/>
      <c r="BY76" s="133"/>
      <c r="BZ76" s="133"/>
      <c r="CA76" s="133"/>
      <c r="CB76" s="133"/>
      <c r="CC76" s="133"/>
      <c r="CE76" s="424"/>
      <c r="CX76"/>
      <c r="DA76"/>
    </row>
    <row r="77" spans="4:105" ht="11.25" customHeight="1">
      <c r="D77" s="1238" t="s">
        <v>767</v>
      </c>
      <c r="E77" s="1238"/>
      <c r="F77" s="1238"/>
      <c r="G77" s="1238"/>
      <c r="H77" s="1238"/>
      <c r="I77" s="1238"/>
      <c r="J77" s="1238"/>
      <c r="K77" s="1238"/>
      <c r="M77" s="1239" t="s">
        <v>768</v>
      </c>
      <c r="N77" s="1239"/>
      <c r="O77" s="1239"/>
      <c r="P77" s="1239"/>
      <c r="Q77" s="1239"/>
      <c r="R77" s="1239"/>
      <c r="S77" s="1239"/>
      <c r="T77" s="1239"/>
      <c r="U77" s="1239"/>
      <c r="V77" s="1239"/>
      <c r="W77" s="1239"/>
      <c r="X77" s="1239"/>
      <c r="BY77" s="133"/>
      <c r="BZ77" s="133"/>
      <c r="CA77" s="133"/>
      <c r="CB77" s="133"/>
      <c r="CC77" s="133"/>
      <c r="CD77" s="449" t="s">
        <v>308</v>
      </c>
      <c r="CE77" s="449"/>
      <c r="CF77" s="449"/>
      <c r="CG77" s="449"/>
      <c r="CH77" s="449"/>
      <c r="CI77" s="449"/>
      <c r="CJ77" s="449"/>
      <c r="CK77" s="449"/>
      <c r="CL77" s="449"/>
      <c r="CM77" s="431"/>
      <c r="CN77" s="431"/>
      <c r="CO77" s="431"/>
      <c r="CT77"/>
      <c r="CX77"/>
      <c r="DA77" s="133"/>
    </row>
    <row r="78" spans="56:107" ht="11.25" customHeight="1"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 s="133"/>
      <c r="DA78"/>
      <c r="DB78"/>
      <c r="DC78"/>
    </row>
    <row r="79" spans="56:107" ht="11.25" customHeight="1"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</row>
    <row r="80" spans="4:107" ht="11.25" customHeight="1">
      <c r="D80" s="1128" t="s">
        <v>769</v>
      </c>
      <c r="E80" s="1128"/>
      <c r="F80" s="1128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</row>
    <row r="81" ht="11.25" customHeight="1"/>
    <row r="82" ht="11.25" customHeight="1">
      <c r="D82" s="1128" t="s">
        <v>770</v>
      </c>
    </row>
    <row r="83" ht="11.25" customHeight="1"/>
    <row r="84" ht="11.25" customHeight="1">
      <c r="D84" s="1128" t="s">
        <v>771</v>
      </c>
    </row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</sheetData>
  <sheetProtection selectLockedCells="1" selectUnlockedCells="1"/>
  <mergeCells count="463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S3"/>
    <mergeCell ref="T1:BB1"/>
    <mergeCell ref="BC1:BC3"/>
    <mergeCell ref="BD1:BJ1"/>
    <mergeCell ref="BK1:BK3"/>
    <mergeCell ref="BL1:BO1"/>
    <mergeCell ref="BP1:BP3"/>
    <mergeCell ref="BR1:BR3"/>
    <mergeCell ref="BS1:BU1"/>
    <mergeCell ref="BV1:BV3"/>
    <mergeCell ref="BW1:BX1"/>
    <mergeCell ref="BY1:BY3"/>
    <mergeCell ref="BZ1:CA1"/>
    <mergeCell ref="CB1:CB3"/>
    <mergeCell ref="CD1:CD3"/>
    <mergeCell ref="CF1:CF3"/>
    <mergeCell ref="CG1:CO1"/>
    <mergeCell ref="CP1:CP3"/>
    <mergeCell ref="CQ1:CR1"/>
    <mergeCell ref="CS1:CS3"/>
    <mergeCell ref="CT1:CV1"/>
    <mergeCell ref="CW1:CW3"/>
    <mergeCell ref="AN2:AP2"/>
    <mergeCell ref="BD2:BD3"/>
    <mergeCell ref="BE2:BE3"/>
    <mergeCell ref="BF2:BF3"/>
    <mergeCell ref="BG2:BG3"/>
    <mergeCell ref="BH2:BH3"/>
    <mergeCell ref="BI2:BI3"/>
    <mergeCell ref="BJ2:BJ3"/>
    <mergeCell ref="BL2:BL3"/>
    <mergeCell ref="BM2:BM3"/>
    <mergeCell ref="BN2:BN3"/>
    <mergeCell ref="BO2:BO3"/>
    <mergeCell ref="BQ2:BQ3"/>
    <mergeCell ref="BS2:BS3"/>
    <mergeCell ref="BT2:BT3"/>
    <mergeCell ref="BU2:BU3"/>
    <mergeCell ref="BW2:BW3"/>
    <mergeCell ref="BX2:BX3"/>
    <mergeCell ref="BZ2:BZ3"/>
    <mergeCell ref="CA2:CA3"/>
    <mergeCell ref="CC2:CC3"/>
    <mergeCell ref="CE2:CE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Q2:CQ3"/>
    <mergeCell ref="CR2:CR3"/>
    <mergeCell ref="CT2:CT3"/>
    <mergeCell ref="CU2:CU3"/>
    <mergeCell ref="CV2:CV3"/>
    <mergeCell ref="CX2:CX3"/>
    <mergeCell ref="A4:A19"/>
    <mergeCell ref="BC4:BC11"/>
    <mergeCell ref="B12:CX12"/>
    <mergeCell ref="B13:B16"/>
    <mergeCell ref="Q13:Q16"/>
    <mergeCell ref="BC13:BC16"/>
    <mergeCell ref="BD13:BD16"/>
    <mergeCell ref="BE13:BE16"/>
    <mergeCell ref="BF13:BF16"/>
    <mergeCell ref="BG13:BG16"/>
    <mergeCell ref="BH13:BH16"/>
    <mergeCell ref="BI13:BI16"/>
    <mergeCell ref="BJ13:BJ16"/>
    <mergeCell ref="BK13:BK16"/>
    <mergeCell ref="BL13:BL16"/>
    <mergeCell ref="BM13:BM16"/>
    <mergeCell ref="BN13:BN16"/>
    <mergeCell ref="BO13:BO16"/>
    <mergeCell ref="BP13:BP16"/>
    <mergeCell ref="BQ13:BQ16"/>
    <mergeCell ref="BR13:BR16"/>
    <mergeCell ref="BS13:BS16"/>
    <mergeCell ref="BT13:BT16"/>
    <mergeCell ref="BU13:BU16"/>
    <mergeCell ref="BV13:BV16"/>
    <mergeCell ref="BW13:BW16"/>
    <mergeCell ref="BX13:BX16"/>
    <mergeCell ref="BY13:BY16"/>
    <mergeCell ref="BZ13:BZ16"/>
    <mergeCell ref="CA13:CA16"/>
    <mergeCell ref="CB13:CB16"/>
    <mergeCell ref="CC13:CC16"/>
    <mergeCell ref="CD13:CD16"/>
    <mergeCell ref="CE13:CE16"/>
    <mergeCell ref="CF13:CF16"/>
    <mergeCell ref="CG13:CG16"/>
    <mergeCell ref="CH13:CH16"/>
    <mergeCell ref="CI13:CI16"/>
    <mergeCell ref="CJ13:CJ16"/>
    <mergeCell ref="CK13:CK16"/>
    <mergeCell ref="CL13:CL16"/>
    <mergeCell ref="CM13:CM16"/>
    <mergeCell ref="CN13:CN16"/>
    <mergeCell ref="CO13:CO16"/>
    <mergeCell ref="CP13:CP16"/>
    <mergeCell ref="CQ13:CQ16"/>
    <mergeCell ref="CR13:CR16"/>
    <mergeCell ref="CS13:CS16"/>
    <mergeCell ref="CT13:CT16"/>
    <mergeCell ref="CU13:CU16"/>
    <mergeCell ref="CV13:CV16"/>
    <mergeCell ref="CW13:CW16"/>
    <mergeCell ref="CX13:CX16"/>
    <mergeCell ref="CY13:CY16"/>
    <mergeCell ref="B17:CX17"/>
    <mergeCell ref="B18:B19"/>
    <mergeCell ref="Q18:Q19"/>
    <mergeCell ref="BC18:BC19"/>
    <mergeCell ref="BD18:BD19"/>
    <mergeCell ref="BE18:BE19"/>
    <mergeCell ref="BF18:BF19"/>
    <mergeCell ref="BG18:BG19"/>
    <mergeCell ref="BH18:BH19"/>
    <mergeCell ref="BI18:BI19"/>
    <mergeCell ref="BJ18:BJ19"/>
    <mergeCell ref="BK18:BK19"/>
    <mergeCell ref="BL18:BL19"/>
    <mergeCell ref="BM18:BM19"/>
    <mergeCell ref="BN18:BN19"/>
    <mergeCell ref="BO18:BO19"/>
    <mergeCell ref="BP18:BP19"/>
    <mergeCell ref="BQ18:BQ19"/>
    <mergeCell ref="BR18:BR19"/>
    <mergeCell ref="BS18:BS19"/>
    <mergeCell ref="BT18:BT19"/>
    <mergeCell ref="BU18:BU19"/>
    <mergeCell ref="BV18:BV19"/>
    <mergeCell ref="BW18:BW19"/>
    <mergeCell ref="BX18:BX19"/>
    <mergeCell ref="BY18:BY19"/>
    <mergeCell ref="BZ18:BZ19"/>
    <mergeCell ref="CA18:CA19"/>
    <mergeCell ref="CB18:CB19"/>
    <mergeCell ref="CC18:CC19"/>
    <mergeCell ref="CD18:CD19"/>
    <mergeCell ref="CE18:CE19"/>
    <mergeCell ref="CF18:CF19"/>
    <mergeCell ref="CG18:CG19"/>
    <mergeCell ref="CH18:CH19"/>
    <mergeCell ref="CI18:CI19"/>
    <mergeCell ref="CJ18:CJ19"/>
    <mergeCell ref="CK18:CK19"/>
    <mergeCell ref="CL18:CL19"/>
    <mergeCell ref="CM18:CM19"/>
    <mergeCell ref="CN18:CN19"/>
    <mergeCell ref="CO18:CO19"/>
    <mergeCell ref="CP18:CP19"/>
    <mergeCell ref="CQ18:CQ19"/>
    <mergeCell ref="CR18:CR19"/>
    <mergeCell ref="CS18:CS19"/>
    <mergeCell ref="CT18:CT19"/>
    <mergeCell ref="CU18:CU19"/>
    <mergeCell ref="CV18:CV19"/>
    <mergeCell ref="CX18:CX19"/>
    <mergeCell ref="CY18:CY19"/>
    <mergeCell ref="A20:CX20"/>
    <mergeCell ref="A21:A27"/>
    <mergeCell ref="BC21:BC27"/>
    <mergeCell ref="A28:CX28"/>
    <mergeCell ref="A29:A35"/>
    <mergeCell ref="BC29:BC35"/>
    <mergeCell ref="A36:CX36"/>
    <mergeCell ref="T37:AC37"/>
    <mergeCell ref="A38:CX38"/>
    <mergeCell ref="A39:A50"/>
    <mergeCell ref="B40:B41"/>
    <mergeCell ref="Q40:Q41"/>
    <mergeCell ref="BC40:BC41"/>
    <mergeCell ref="BD40:BD41"/>
    <mergeCell ref="BE40:BE41"/>
    <mergeCell ref="BF40:BF41"/>
    <mergeCell ref="BG40:BG41"/>
    <mergeCell ref="BH40:BH41"/>
    <mergeCell ref="BI40:BI41"/>
    <mergeCell ref="BJ40:BJ41"/>
    <mergeCell ref="BK40:BK41"/>
    <mergeCell ref="BL40:BL41"/>
    <mergeCell ref="BM40:BM41"/>
    <mergeCell ref="BN40:BN41"/>
    <mergeCell ref="BO40:BO41"/>
    <mergeCell ref="BP40:BP41"/>
    <mergeCell ref="BQ40:BQ41"/>
    <mergeCell ref="BR40:BR41"/>
    <mergeCell ref="BS40:BS41"/>
    <mergeCell ref="BT40:BT41"/>
    <mergeCell ref="BU40:BU41"/>
    <mergeCell ref="BV40:BV41"/>
    <mergeCell ref="BW40:BW41"/>
    <mergeCell ref="BX40:BX41"/>
    <mergeCell ref="BY40:BY41"/>
    <mergeCell ref="BZ40:BZ41"/>
    <mergeCell ref="CA40:CA41"/>
    <mergeCell ref="CB40:CB41"/>
    <mergeCell ref="CC40:CC41"/>
    <mergeCell ref="CD40:CD41"/>
    <mergeCell ref="CE40:CE41"/>
    <mergeCell ref="CF40:CF41"/>
    <mergeCell ref="CG40:CG41"/>
    <mergeCell ref="CH40:CH41"/>
    <mergeCell ref="CI40:CI41"/>
    <mergeCell ref="CJ40:CJ41"/>
    <mergeCell ref="CK40:CK41"/>
    <mergeCell ref="CL40:CL41"/>
    <mergeCell ref="CM40:CM41"/>
    <mergeCell ref="CN40:CN41"/>
    <mergeCell ref="CO40:CO41"/>
    <mergeCell ref="CP40:CP41"/>
    <mergeCell ref="CQ40:CQ41"/>
    <mergeCell ref="CR40:CR41"/>
    <mergeCell ref="CS40:CS41"/>
    <mergeCell ref="CT40:CT41"/>
    <mergeCell ref="CU40:CU41"/>
    <mergeCell ref="CV40:CV41"/>
    <mergeCell ref="CW40:CW41"/>
    <mergeCell ref="CX40:CX41"/>
    <mergeCell ref="CY40:CY41"/>
    <mergeCell ref="B42:B43"/>
    <mergeCell ref="Q42:Q43"/>
    <mergeCell ref="BC42:BC43"/>
    <mergeCell ref="BD42:BD43"/>
    <mergeCell ref="BE42:BE43"/>
    <mergeCell ref="BF42:BF43"/>
    <mergeCell ref="BG42:BG43"/>
    <mergeCell ref="BH42:BH43"/>
    <mergeCell ref="BI42:BI43"/>
    <mergeCell ref="BJ42:BJ43"/>
    <mergeCell ref="BK42:BK43"/>
    <mergeCell ref="BL42:BL43"/>
    <mergeCell ref="BM42:BM43"/>
    <mergeCell ref="BN42:BN43"/>
    <mergeCell ref="BO42:BO43"/>
    <mergeCell ref="BP42:BP43"/>
    <mergeCell ref="BQ42:BQ43"/>
    <mergeCell ref="BR42:BR43"/>
    <mergeCell ref="BS42:BS43"/>
    <mergeCell ref="BT42:BT43"/>
    <mergeCell ref="BU42:BU43"/>
    <mergeCell ref="BV42:BV43"/>
    <mergeCell ref="BW42:BW43"/>
    <mergeCell ref="BX42:BX43"/>
    <mergeCell ref="BY42:BY43"/>
    <mergeCell ref="BZ42:BZ43"/>
    <mergeCell ref="CA42:CA43"/>
    <mergeCell ref="CB42:CB43"/>
    <mergeCell ref="CC42:CC43"/>
    <mergeCell ref="CD42:CD43"/>
    <mergeCell ref="CE42:CE43"/>
    <mergeCell ref="CF42:CF43"/>
    <mergeCell ref="CG42:CG43"/>
    <mergeCell ref="CH42:CH43"/>
    <mergeCell ref="CI42:CI43"/>
    <mergeCell ref="CJ42:CJ43"/>
    <mergeCell ref="CK42:CK43"/>
    <mergeCell ref="CL42:CL43"/>
    <mergeCell ref="CM42:CM43"/>
    <mergeCell ref="CN42:CN43"/>
    <mergeCell ref="CO42:CO43"/>
    <mergeCell ref="CP42:CP43"/>
    <mergeCell ref="CQ42:CQ43"/>
    <mergeCell ref="CR42:CR43"/>
    <mergeCell ref="CS42:CS43"/>
    <mergeCell ref="CT42:CT43"/>
    <mergeCell ref="CU42:CU43"/>
    <mergeCell ref="CV42:CV43"/>
    <mergeCell ref="CW42:CW43"/>
    <mergeCell ref="CX42:CX43"/>
    <mergeCell ref="CY42:CY43"/>
    <mergeCell ref="B45:B46"/>
    <mergeCell ref="Q45:Q46"/>
    <mergeCell ref="BC45:BC46"/>
    <mergeCell ref="BD45:BD46"/>
    <mergeCell ref="BE45:BE46"/>
    <mergeCell ref="BF45:BF46"/>
    <mergeCell ref="BG45:BG46"/>
    <mergeCell ref="BH45:BH46"/>
    <mergeCell ref="BI45:BI46"/>
    <mergeCell ref="BJ45:BJ46"/>
    <mergeCell ref="BK45:BK46"/>
    <mergeCell ref="BL45:BL46"/>
    <mergeCell ref="BM45:BM46"/>
    <mergeCell ref="BN45:BN46"/>
    <mergeCell ref="BO45:BO46"/>
    <mergeCell ref="BP45:BP46"/>
    <mergeCell ref="BQ45:BQ46"/>
    <mergeCell ref="BR45:BR46"/>
    <mergeCell ref="BS45:BS46"/>
    <mergeCell ref="BT45:BT46"/>
    <mergeCell ref="BU45:BU46"/>
    <mergeCell ref="BV45:BV46"/>
    <mergeCell ref="BW45:BW46"/>
    <mergeCell ref="BX45:BX46"/>
    <mergeCell ref="BY45:BY46"/>
    <mergeCell ref="BZ45:BZ46"/>
    <mergeCell ref="CA45:CA46"/>
    <mergeCell ref="CB45:CB46"/>
    <mergeCell ref="CC45:CC46"/>
    <mergeCell ref="CD45:CD46"/>
    <mergeCell ref="CE45:CE46"/>
    <mergeCell ref="CF45:CF46"/>
    <mergeCell ref="CG45:CG46"/>
    <mergeCell ref="CH45:CH46"/>
    <mergeCell ref="CI45:CI46"/>
    <mergeCell ref="CJ45:CJ46"/>
    <mergeCell ref="CK45:CK46"/>
    <mergeCell ref="CL45:CL46"/>
    <mergeCell ref="CM45:CM46"/>
    <mergeCell ref="CN45:CN46"/>
    <mergeCell ref="CO45:CO46"/>
    <mergeCell ref="CP45:CP46"/>
    <mergeCell ref="CQ45:CQ46"/>
    <mergeCell ref="CR45:CR46"/>
    <mergeCell ref="CS45:CS46"/>
    <mergeCell ref="CT45:CT46"/>
    <mergeCell ref="CU45:CU46"/>
    <mergeCell ref="CV45:CV46"/>
    <mergeCell ref="CW45:CW46"/>
    <mergeCell ref="CX45:CX46"/>
    <mergeCell ref="CY45:CY46"/>
    <mergeCell ref="B47:B48"/>
    <mergeCell ref="Q47:Q48"/>
    <mergeCell ref="BC47:BC48"/>
    <mergeCell ref="BD47:BD48"/>
    <mergeCell ref="BE47:BE48"/>
    <mergeCell ref="BF47:BF48"/>
    <mergeCell ref="BG47:BG48"/>
    <mergeCell ref="BH47:BH48"/>
    <mergeCell ref="BI47:BI48"/>
    <mergeCell ref="BJ47:BJ48"/>
    <mergeCell ref="BK47:BK48"/>
    <mergeCell ref="BL47:BL48"/>
    <mergeCell ref="BM47:BM48"/>
    <mergeCell ref="BN47:BN48"/>
    <mergeCell ref="BO47:BO48"/>
    <mergeCell ref="BP47:BP48"/>
    <mergeCell ref="BQ47:BQ48"/>
    <mergeCell ref="BR47:BR48"/>
    <mergeCell ref="BS47:BS48"/>
    <mergeCell ref="BT47:BT48"/>
    <mergeCell ref="BU47:BU48"/>
    <mergeCell ref="BV47:BV48"/>
    <mergeCell ref="BW47:BW48"/>
    <mergeCell ref="BX47:BX48"/>
    <mergeCell ref="BY47:BY48"/>
    <mergeCell ref="BZ47:BZ48"/>
    <mergeCell ref="CA47:CA48"/>
    <mergeCell ref="CB47:CB48"/>
    <mergeCell ref="CC47:CC48"/>
    <mergeCell ref="CD47:CD48"/>
    <mergeCell ref="CE47:CE48"/>
    <mergeCell ref="CF47:CF48"/>
    <mergeCell ref="CG47:CG48"/>
    <mergeCell ref="CH47:CH48"/>
    <mergeCell ref="CI47:CI48"/>
    <mergeCell ref="CJ47:CJ48"/>
    <mergeCell ref="CK47:CK48"/>
    <mergeCell ref="CL47:CL48"/>
    <mergeCell ref="CM47:CM48"/>
    <mergeCell ref="CN47:CN48"/>
    <mergeCell ref="CO47:CO48"/>
    <mergeCell ref="CP47:CP48"/>
    <mergeCell ref="CQ47:CQ48"/>
    <mergeCell ref="CR47:CR48"/>
    <mergeCell ref="CS47:CS48"/>
    <mergeCell ref="CT47:CT48"/>
    <mergeCell ref="CU47:CU48"/>
    <mergeCell ref="CV47:CV48"/>
    <mergeCell ref="CW47:CW48"/>
    <mergeCell ref="CX47:CX48"/>
    <mergeCell ref="CY47:CY48"/>
    <mergeCell ref="B49:B50"/>
    <mergeCell ref="Q49:Q50"/>
    <mergeCell ref="BC49:BC50"/>
    <mergeCell ref="BD49:BD50"/>
    <mergeCell ref="BE49:BE50"/>
    <mergeCell ref="BF49:BF50"/>
    <mergeCell ref="BG49:BG50"/>
    <mergeCell ref="BH49:BH50"/>
    <mergeCell ref="BI49:BI50"/>
    <mergeCell ref="BJ49:BJ50"/>
    <mergeCell ref="BK49:BK50"/>
    <mergeCell ref="BL49:BL50"/>
    <mergeCell ref="BM49:BM50"/>
    <mergeCell ref="BN49:BN50"/>
    <mergeCell ref="BO49:BO50"/>
    <mergeCell ref="BP49:BP50"/>
    <mergeCell ref="BQ49:BQ50"/>
    <mergeCell ref="BR49:BR50"/>
    <mergeCell ref="BS49:BS50"/>
    <mergeCell ref="BT49:BT50"/>
    <mergeCell ref="BU49:BU50"/>
    <mergeCell ref="BV49:BV50"/>
    <mergeCell ref="BW49:BW50"/>
    <mergeCell ref="BX49:BX50"/>
    <mergeCell ref="BY49:BY50"/>
    <mergeCell ref="BZ49:BZ50"/>
    <mergeCell ref="CA49:CA50"/>
    <mergeCell ref="CB49:CB50"/>
    <mergeCell ref="CC49:CC50"/>
    <mergeCell ref="CD49:CD50"/>
    <mergeCell ref="CE49:CE50"/>
    <mergeCell ref="CF49:CF50"/>
    <mergeCell ref="CG49:CG50"/>
    <mergeCell ref="CH49:CH50"/>
    <mergeCell ref="CI49:CI50"/>
    <mergeCell ref="CJ49:CJ50"/>
    <mergeCell ref="CK49:CK50"/>
    <mergeCell ref="CL49:CL50"/>
    <mergeCell ref="CM49:CM50"/>
    <mergeCell ref="CN49:CN50"/>
    <mergeCell ref="CO49:CO50"/>
    <mergeCell ref="CP49:CP50"/>
    <mergeCell ref="CQ49:CQ50"/>
    <mergeCell ref="CR49:CR50"/>
    <mergeCell ref="CS49:CS50"/>
    <mergeCell ref="CT49:CT50"/>
    <mergeCell ref="CU49:CU50"/>
    <mergeCell ref="CV49:CV50"/>
    <mergeCell ref="CW49:CW50"/>
    <mergeCell ref="CX49:CX50"/>
    <mergeCell ref="CY49:CY50"/>
    <mergeCell ref="A51:CX51"/>
    <mergeCell ref="A52:A58"/>
    <mergeCell ref="BC55:BC60"/>
    <mergeCell ref="A61:CX61"/>
    <mergeCell ref="A63:CX63"/>
    <mergeCell ref="C65:G65"/>
    <mergeCell ref="CQ65:CU65"/>
    <mergeCell ref="CT66:CX66"/>
    <mergeCell ref="CG67:CO67"/>
    <mergeCell ref="CT67:CX67"/>
    <mergeCell ref="BS69:BX69"/>
    <mergeCell ref="D71:U71"/>
    <mergeCell ref="D77:K77"/>
    <mergeCell ref="M77:X77"/>
    <mergeCell ref="CD77:CL77"/>
    <mergeCell ref="D80:F80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0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C43" sqref="BC43"/>
    </sheetView>
  </sheetViews>
  <sheetFormatPr defaultColWidth="9.140625" defaultRowHeight="12.75"/>
  <cols>
    <col min="1" max="1" width="7.140625" style="122" customWidth="1"/>
    <col min="2" max="2" width="23.8515625" style="450" customWidth="1"/>
    <col min="3" max="3" width="9.00390625" style="124" customWidth="1"/>
    <col min="4" max="4" width="7.5742187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3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421875" style="132" customWidth="1"/>
    <col min="20" max="20" width="4.140625" style="132" customWidth="1"/>
    <col min="21" max="21" width="4.421875" style="132" customWidth="1"/>
    <col min="22" max="22" width="3.421875" style="132" customWidth="1"/>
    <col min="23" max="23" width="4.140625" style="132" customWidth="1"/>
    <col min="24" max="24" width="4.00390625" style="132" customWidth="1"/>
    <col min="25" max="25" width="4.28125" style="132" customWidth="1"/>
    <col min="26" max="26" width="2.8515625" style="132" customWidth="1"/>
    <col min="27" max="27" width="4.00390625" style="132" customWidth="1"/>
    <col min="28" max="28" width="2.7109375" style="132" customWidth="1"/>
    <col min="29" max="29" width="4.7109375" style="132" customWidth="1"/>
    <col min="30" max="30" width="4.57421875" style="132" customWidth="1"/>
    <col min="31" max="31" width="3.57421875" style="132" customWidth="1"/>
    <col min="32" max="32" width="4.28125" style="132" customWidth="1"/>
    <col min="33" max="34" width="4.140625" style="132" customWidth="1"/>
    <col min="35" max="35" width="5.140625" style="132" customWidth="1"/>
    <col min="36" max="36" width="4.57421875" style="132" customWidth="1"/>
    <col min="37" max="37" width="3.7109375" style="132" customWidth="1"/>
    <col min="38" max="38" width="3.00390625" style="132" customWidth="1"/>
    <col min="39" max="41" width="2.140625" style="132" customWidth="1"/>
    <col min="42" max="42" width="4.28125" style="132" customWidth="1"/>
    <col min="43" max="43" width="4.57421875" style="132" customWidth="1"/>
    <col min="44" max="44" width="3.8515625" style="132" customWidth="1"/>
    <col min="45" max="45" width="7.28125" style="132" customWidth="1"/>
    <col min="46" max="46" width="5.421875" style="132" customWidth="1"/>
    <col min="47" max="47" width="4.28125" style="133" customWidth="1"/>
    <col min="48" max="48" width="5.8515625" style="133" customWidth="1"/>
    <col min="49" max="49" width="4.421875" style="133" customWidth="1"/>
    <col min="50" max="53" width="4.28125" style="133" customWidth="1"/>
    <col min="54" max="54" width="4.28125" style="0" customWidth="1"/>
    <col min="55" max="61" width="4.28125" style="133" customWidth="1"/>
    <col min="62" max="62" width="0.85546875" style="133" customWidth="1"/>
    <col min="63" max="66" width="4.28125" style="133" customWidth="1"/>
    <col min="67" max="67" width="0.85546875" style="133" customWidth="1"/>
    <col min="68" max="68" width="4.28125" style="133" customWidth="1"/>
    <col min="69" max="69" width="0.85546875" style="133" customWidth="1"/>
    <col min="70" max="72" width="4.28125" style="133" customWidth="1"/>
    <col min="73" max="73" width="0.85546875" style="133" customWidth="1"/>
    <col min="74" max="75" width="4.28125" style="133" customWidth="1"/>
    <col min="76" max="76" width="0.85546875" style="132" customWidth="1"/>
    <col min="77" max="78" width="4.28125" style="132" customWidth="1"/>
    <col min="79" max="79" width="0.85546875" style="132" customWidth="1"/>
    <col min="80" max="80" width="4.28125" style="132" customWidth="1"/>
    <col min="81" max="81" width="0.85546875" style="132" customWidth="1"/>
    <col min="82" max="82" width="4.28125" style="132" customWidth="1"/>
    <col min="83" max="83" width="0.85546875" style="132" customWidth="1"/>
    <col min="84" max="92" width="4.28125" style="132" customWidth="1"/>
    <col min="93" max="93" width="0.85546875" style="132" customWidth="1"/>
    <col min="94" max="95" width="4.28125" style="132" customWidth="1"/>
    <col min="96" max="96" width="0.85546875" style="132" customWidth="1"/>
    <col min="97" max="99" width="4.28125" style="132" customWidth="1"/>
    <col min="100" max="100" width="0.85546875" style="132" customWidth="1"/>
    <col min="101" max="101" width="4.28125" style="132" customWidth="1"/>
    <col min="102" max="233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HZ3" s="132"/>
      <c r="IA3" s="132"/>
      <c r="IB3" s="132"/>
      <c r="IC3" s="132"/>
      <c r="ID3" s="132"/>
      <c r="IE3" s="132"/>
    </row>
    <row r="4" spans="1:101" ht="11.25" customHeight="1">
      <c r="A4" s="237" t="s">
        <v>253</v>
      </c>
      <c r="B4" s="641" t="s">
        <v>772</v>
      </c>
      <c r="C4" s="965">
        <v>413864</v>
      </c>
      <c r="D4" s="1240">
        <v>100</v>
      </c>
      <c r="E4" s="1241">
        <v>150</v>
      </c>
      <c r="F4" s="1067">
        <v>9</v>
      </c>
      <c r="G4" s="1241">
        <v>6.6</v>
      </c>
      <c r="H4" s="389" t="s">
        <v>472</v>
      </c>
      <c r="I4" s="1242">
        <v>600</v>
      </c>
      <c r="J4" s="940">
        <v>20000</v>
      </c>
      <c r="K4" s="1243">
        <v>750</v>
      </c>
      <c r="L4" s="1244" t="s">
        <v>454</v>
      </c>
      <c r="M4" s="684" t="s">
        <v>389</v>
      </c>
      <c r="N4" s="1242">
        <v>450</v>
      </c>
      <c r="O4" s="940">
        <v>4.49</v>
      </c>
      <c r="P4" s="641">
        <v>1</v>
      </c>
      <c r="Q4" s="249" t="s">
        <v>259</v>
      </c>
      <c r="R4" s="389">
        <v>1</v>
      </c>
      <c r="S4" s="851"/>
      <c r="T4" s="212"/>
      <c r="U4" s="629"/>
      <c r="V4" s="251"/>
      <c r="W4" s="251"/>
      <c r="X4" s="167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515"/>
      <c r="AV4" s="515"/>
      <c r="AW4" s="515"/>
      <c r="AX4" s="515"/>
      <c r="AY4" s="515"/>
      <c r="AZ4" s="515"/>
      <c r="BA4" s="515"/>
      <c r="BB4" s="884"/>
      <c r="BC4" s="736"/>
      <c r="BD4" s="251"/>
      <c r="BE4" s="251"/>
      <c r="BF4" s="251"/>
      <c r="BG4" s="228"/>
      <c r="BH4" s="251"/>
      <c r="BI4" s="251"/>
      <c r="BJ4" s="251"/>
      <c r="BK4" s="251"/>
      <c r="BL4" s="290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60"/>
      <c r="BZ4" s="260"/>
      <c r="CA4" s="251"/>
      <c r="CB4" s="251"/>
      <c r="CC4" s="251"/>
      <c r="CD4" s="262"/>
      <c r="CE4" s="251"/>
      <c r="CF4" s="251"/>
      <c r="CG4" s="778"/>
      <c r="CH4" s="778"/>
      <c r="CI4" s="778"/>
      <c r="CJ4" s="778"/>
      <c r="CK4" s="778"/>
      <c r="CL4" s="778"/>
      <c r="CM4" s="778"/>
      <c r="CN4" s="778"/>
      <c r="CO4" s="778"/>
      <c r="CP4" s="778"/>
      <c r="CQ4" s="778"/>
      <c r="CR4" s="778"/>
      <c r="CS4" s="778"/>
      <c r="CT4" s="778"/>
      <c r="CU4" s="778"/>
      <c r="CV4" s="778"/>
      <c r="CW4" s="778"/>
    </row>
    <row r="5" spans="1:101" ht="11.25" customHeight="1">
      <c r="A5" s="237"/>
      <c r="B5" s="526" t="s">
        <v>773</v>
      </c>
      <c r="C5" s="1245">
        <v>1121485</v>
      </c>
      <c r="D5" s="1246">
        <v>100</v>
      </c>
      <c r="E5" s="1102">
        <v>165</v>
      </c>
      <c r="F5" s="1247">
        <v>10</v>
      </c>
      <c r="G5" s="1144">
        <v>6.9</v>
      </c>
      <c r="H5" s="519" t="s">
        <v>472</v>
      </c>
      <c r="I5" s="1104">
        <v>600</v>
      </c>
      <c r="J5" s="846">
        <v>20600</v>
      </c>
      <c r="K5" s="708">
        <v>862</v>
      </c>
      <c r="L5" s="1248" t="s">
        <v>388</v>
      </c>
      <c r="M5" s="834" t="s">
        <v>389</v>
      </c>
      <c r="N5" s="1104">
        <v>450</v>
      </c>
      <c r="O5" s="846">
        <v>4.49</v>
      </c>
      <c r="P5" s="526">
        <v>1</v>
      </c>
      <c r="Q5" s="249" t="s">
        <v>259</v>
      </c>
      <c r="R5" s="519">
        <v>1</v>
      </c>
      <c r="S5" s="851"/>
      <c r="T5" s="212"/>
      <c r="U5" s="387"/>
      <c r="V5" s="274"/>
      <c r="W5" s="274"/>
      <c r="X5" s="167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515"/>
      <c r="AV5" s="515"/>
      <c r="AW5" s="515"/>
      <c r="AX5" s="515"/>
      <c r="AY5" s="515"/>
      <c r="AZ5" s="515"/>
      <c r="BA5" s="515"/>
      <c r="BB5" s="884"/>
      <c r="BC5" s="736"/>
      <c r="BD5" s="251"/>
      <c r="BE5" s="251"/>
      <c r="BF5" s="251"/>
      <c r="BG5" s="228"/>
      <c r="BH5" s="251"/>
      <c r="BI5" s="251"/>
      <c r="BJ5" s="251"/>
      <c r="BK5" s="251"/>
      <c r="BL5" s="290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60"/>
      <c r="BZ5" s="260"/>
      <c r="CA5" s="251"/>
      <c r="CB5" s="251"/>
      <c r="CC5" s="251"/>
      <c r="CD5" s="262"/>
      <c r="CE5" s="251"/>
      <c r="CF5" s="251"/>
      <c r="CG5" s="778"/>
      <c r="CH5" s="778"/>
      <c r="CI5" s="778"/>
      <c r="CJ5" s="778"/>
      <c r="CK5" s="778"/>
      <c r="CL5" s="778"/>
      <c r="CM5" s="778"/>
      <c r="CN5" s="778"/>
      <c r="CO5" s="778"/>
      <c r="CP5" s="778"/>
      <c r="CQ5" s="778"/>
      <c r="CR5" s="778"/>
      <c r="CS5" s="778"/>
      <c r="CT5" s="778"/>
      <c r="CU5" s="778"/>
      <c r="CV5" s="778"/>
      <c r="CW5" s="778"/>
    </row>
    <row r="6" spans="1:101" ht="11.25" customHeight="1">
      <c r="A6" s="237"/>
      <c r="B6" s="1249" t="s">
        <v>774</v>
      </c>
      <c r="C6" s="307" t="s">
        <v>401</v>
      </c>
      <c r="D6" s="1246">
        <v>100</v>
      </c>
      <c r="E6" s="1102">
        <v>170</v>
      </c>
      <c r="F6" s="844">
        <v>11</v>
      </c>
      <c r="G6" s="1144">
        <v>6.9</v>
      </c>
      <c r="H6" s="519" t="s">
        <v>435</v>
      </c>
      <c r="I6" s="1104">
        <v>660</v>
      </c>
      <c r="J6" s="846">
        <v>20600</v>
      </c>
      <c r="K6" s="708">
        <v>950</v>
      </c>
      <c r="L6" s="1248" t="s">
        <v>388</v>
      </c>
      <c r="M6" s="834" t="s">
        <v>389</v>
      </c>
      <c r="N6" s="1104">
        <v>450</v>
      </c>
      <c r="O6" s="1250">
        <v>4.5</v>
      </c>
      <c r="P6" s="526">
        <v>1</v>
      </c>
      <c r="Q6" s="249" t="s">
        <v>259</v>
      </c>
      <c r="R6" s="519">
        <v>1</v>
      </c>
      <c r="S6" s="851"/>
      <c r="T6" s="212"/>
      <c r="U6" s="387"/>
      <c r="V6" s="274"/>
      <c r="W6" s="274"/>
      <c r="X6" s="167"/>
      <c r="Y6" s="274"/>
      <c r="Z6" s="274"/>
      <c r="AA6" s="274"/>
      <c r="AB6" s="274"/>
      <c r="AC6" s="274"/>
      <c r="AD6" s="274"/>
      <c r="AE6" s="274"/>
      <c r="AF6" s="274"/>
      <c r="AG6" s="274"/>
      <c r="AH6" s="274"/>
      <c r="AI6" s="274"/>
      <c r="AJ6" s="274"/>
      <c r="AK6" s="274"/>
      <c r="AL6" s="274"/>
      <c r="AM6" s="274"/>
      <c r="AN6" s="274"/>
      <c r="AO6" s="274"/>
      <c r="AP6" s="274"/>
      <c r="AQ6" s="274"/>
      <c r="AR6" s="274"/>
      <c r="AS6" s="274"/>
      <c r="AT6" s="274"/>
      <c r="AU6" s="515"/>
      <c r="AV6" s="515"/>
      <c r="AW6" s="515"/>
      <c r="AX6" s="515"/>
      <c r="AY6" s="515"/>
      <c r="AZ6" s="515"/>
      <c r="BA6" s="515"/>
      <c r="BB6" s="884"/>
      <c r="BC6" s="736"/>
      <c r="BD6" s="251"/>
      <c r="BE6" s="251"/>
      <c r="BF6" s="251"/>
      <c r="BG6" s="228"/>
      <c r="BH6" s="251"/>
      <c r="BI6" s="251"/>
      <c r="BJ6" s="251"/>
      <c r="BK6" s="251"/>
      <c r="BL6" s="290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60"/>
      <c r="BZ6" s="260"/>
      <c r="CA6" s="251"/>
      <c r="CB6" s="251"/>
      <c r="CC6" s="251"/>
      <c r="CD6" s="262"/>
      <c r="CE6" s="251"/>
      <c r="CF6" s="251"/>
      <c r="CG6" s="778"/>
      <c r="CH6" s="778"/>
      <c r="CI6" s="778"/>
      <c r="CJ6" s="778"/>
      <c r="CK6" s="778"/>
      <c r="CL6" s="778"/>
      <c r="CM6" s="778"/>
      <c r="CN6" s="778"/>
      <c r="CO6" s="778"/>
      <c r="CP6" s="778"/>
      <c r="CQ6" s="778"/>
      <c r="CR6" s="778"/>
      <c r="CS6" s="778"/>
      <c r="CT6" s="778"/>
      <c r="CU6" s="778"/>
      <c r="CV6" s="778"/>
      <c r="CW6" s="778"/>
    </row>
    <row r="7" spans="1:254" s="122" customFormat="1" ht="5.25" customHeight="1">
      <c r="A7" s="954"/>
      <c r="B7" s="954"/>
      <c r="C7" s="954"/>
      <c r="D7" s="954"/>
      <c r="E7" s="954"/>
      <c r="F7" s="954"/>
      <c r="G7" s="954"/>
      <c r="H7" s="954"/>
      <c r="I7" s="954"/>
      <c r="J7" s="954"/>
      <c r="K7" s="954"/>
      <c r="L7" s="954"/>
      <c r="M7" s="954"/>
      <c r="N7" s="954"/>
      <c r="O7" s="954"/>
      <c r="P7" s="954"/>
      <c r="Q7" s="954"/>
      <c r="R7" s="954"/>
      <c r="S7" s="954"/>
      <c r="T7" s="954"/>
      <c r="U7" s="954"/>
      <c r="V7" s="954"/>
      <c r="W7" s="954"/>
      <c r="X7" s="954"/>
      <c r="Y7" s="954"/>
      <c r="Z7" s="954"/>
      <c r="AA7" s="954"/>
      <c r="AB7" s="954"/>
      <c r="AC7" s="954"/>
      <c r="AD7" s="954"/>
      <c r="AE7" s="954"/>
      <c r="AF7" s="954"/>
      <c r="AG7" s="954"/>
      <c r="AH7" s="954"/>
      <c r="AI7" s="954"/>
      <c r="AJ7" s="954"/>
      <c r="AK7" s="954"/>
      <c r="AL7" s="954"/>
      <c r="AM7" s="954"/>
      <c r="AN7" s="954"/>
      <c r="AO7" s="954"/>
      <c r="AP7" s="954"/>
      <c r="AQ7" s="954"/>
      <c r="AR7" s="954"/>
      <c r="AS7" s="954"/>
      <c r="AT7" s="954"/>
      <c r="AU7" s="954"/>
      <c r="AV7" s="954"/>
      <c r="AW7" s="954"/>
      <c r="AX7" s="954"/>
      <c r="AY7" s="954"/>
      <c r="AZ7" s="954"/>
      <c r="BA7" s="954"/>
      <c r="BB7" s="954"/>
      <c r="BC7" s="954"/>
      <c r="BD7" s="954"/>
      <c r="BE7" s="954"/>
      <c r="BF7" s="954"/>
      <c r="BG7" s="954"/>
      <c r="BH7" s="954"/>
      <c r="BI7" s="954"/>
      <c r="BJ7" s="954"/>
      <c r="BK7" s="954"/>
      <c r="BL7" s="954"/>
      <c r="BM7" s="954"/>
      <c r="BN7" s="954"/>
      <c r="BO7" s="954"/>
      <c r="BP7" s="954"/>
      <c r="BQ7" s="954"/>
      <c r="BR7" s="954"/>
      <c r="BS7" s="954"/>
      <c r="BT7" s="954"/>
      <c r="BU7" s="954"/>
      <c r="BV7" s="954"/>
      <c r="BW7" s="954"/>
      <c r="BX7" s="954"/>
      <c r="BY7" s="954"/>
      <c r="BZ7" s="954"/>
      <c r="CA7" s="954"/>
      <c r="CB7" s="954"/>
      <c r="CC7" s="954"/>
      <c r="CD7" s="954"/>
      <c r="CE7" s="954"/>
      <c r="CF7" s="954"/>
      <c r="CG7" s="954"/>
      <c r="CH7" s="954"/>
      <c r="CI7" s="954"/>
      <c r="CJ7" s="954"/>
      <c r="CK7" s="954"/>
      <c r="CL7" s="954"/>
      <c r="CM7" s="954"/>
      <c r="CN7" s="954"/>
      <c r="CO7" s="954"/>
      <c r="CP7" s="954"/>
      <c r="CQ7" s="954"/>
      <c r="CR7" s="954"/>
      <c r="CS7" s="954"/>
      <c r="CT7" s="954"/>
      <c r="CU7" s="954"/>
      <c r="CV7" s="954"/>
      <c r="CW7" s="954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  <c r="IT7" s="342"/>
    </row>
    <row r="8" spans="1:101" ht="11.25" customHeight="1">
      <c r="A8" s="781" t="s">
        <v>263</v>
      </c>
      <c r="B8" s="1251" t="s">
        <v>775</v>
      </c>
      <c r="C8" s="956">
        <v>471902</v>
      </c>
      <c r="D8" s="1252">
        <v>100</v>
      </c>
      <c r="E8" s="1253">
        <v>109.9</v>
      </c>
      <c r="F8" s="922">
        <v>8</v>
      </c>
      <c r="G8" s="1253">
        <v>5.7</v>
      </c>
      <c r="H8" s="527" t="s">
        <v>487</v>
      </c>
      <c r="I8" s="1254">
        <v>450</v>
      </c>
      <c r="J8" s="926">
        <v>18000</v>
      </c>
      <c r="K8" s="1255">
        <v>1000</v>
      </c>
      <c r="L8" s="1256" t="s">
        <v>388</v>
      </c>
      <c r="M8" s="1021" t="s">
        <v>389</v>
      </c>
      <c r="N8" s="1254">
        <v>400</v>
      </c>
      <c r="O8" s="926">
        <v>3.99</v>
      </c>
      <c r="P8" s="1251">
        <v>0</v>
      </c>
      <c r="Q8" s="527"/>
      <c r="R8" s="527"/>
      <c r="S8" s="287"/>
      <c r="T8" s="287"/>
      <c r="U8" s="287"/>
      <c r="V8" s="287"/>
      <c r="W8" s="287"/>
      <c r="X8" s="287"/>
      <c r="Y8" s="287"/>
      <c r="Z8" s="287"/>
      <c r="AA8" s="287"/>
      <c r="AB8" s="287"/>
      <c r="AC8" s="287"/>
      <c r="AD8" s="287"/>
      <c r="AE8" s="287"/>
      <c r="AF8" s="287"/>
      <c r="AG8" s="287"/>
      <c r="AH8" s="287"/>
      <c r="AI8" s="287"/>
      <c r="AJ8" s="287"/>
      <c r="AK8" s="287"/>
      <c r="AL8" s="287"/>
      <c r="AM8" s="287"/>
      <c r="AN8" s="287"/>
      <c r="AO8" s="287"/>
      <c r="AP8" s="287"/>
      <c r="AQ8" s="287"/>
      <c r="AR8" s="287"/>
      <c r="AS8" s="287"/>
      <c r="AT8" s="287"/>
      <c r="AU8" s="515"/>
      <c r="AV8" s="515"/>
      <c r="AW8" s="515"/>
      <c r="AX8" s="515"/>
      <c r="AY8" s="515"/>
      <c r="AZ8" s="515"/>
      <c r="BA8" s="515"/>
      <c r="BB8" s="884"/>
      <c r="BC8" s="736"/>
      <c r="BD8" s="251"/>
      <c r="BE8" s="251"/>
      <c r="BF8" s="251"/>
      <c r="BG8" s="228"/>
      <c r="BH8" s="251"/>
      <c r="BI8" s="251"/>
      <c r="BJ8" s="251"/>
      <c r="BK8" s="251"/>
      <c r="BL8" s="290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60"/>
      <c r="BZ8" s="260"/>
      <c r="CA8" s="251"/>
      <c r="CB8" s="251"/>
      <c r="CC8" s="251"/>
      <c r="CD8" s="262"/>
      <c r="CE8" s="251"/>
      <c r="CF8" s="251"/>
      <c r="CG8" s="778"/>
      <c r="CH8" s="778"/>
      <c r="CI8" s="778"/>
      <c r="CJ8" s="778"/>
      <c r="CK8" s="778"/>
      <c r="CL8" s="778"/>
      <c r="CM8" s="778"/>
      <c r="CN8" s="778"/>
      <c r="CO8" s="778"/>
      <c r="CP8" s="778"/>
      <c r="CQ8" s="778"/>
      <c r="CR8" s="778"/>
      <c r="CS8" s="778"/>
      <c r="CT8" s="778"/>
      <c r="CU8" s="778"/>
      <c r="CV8" s="778"/>
      <c r="CW8" s="778"/>
    </row>
    <row r="9" spans="1:101" ht="11.25" customHeight="1">
      <c r="A9" s="781"/>
      <c r="B9" s="641" t="s">
        <v>776</v>
      </c>
      <c r="C9" s="937">
        <v>1280909</v>
      </c>
      <c r="D9" s="1240">
        <v>100</v>
      </c>
      <c r="E9" s="1241">
        <v>120.97</v>
      </c>
      <c r="F9" s="1067">
        <v>9</v>
      </c>
      <c r="G9" s="1241">
        <v>6</v>
      </c>
      <c r="H9" s="389" t="s">
        <v>487</v>
      </c>
      <c r="I9" s="1242">
        <v>450</v>
      </c>
      <c r="J9" s="940">
        <v>18540</v>
      </c>
      <c r="K9" s="1243">
        <v>1150</v>
      </c>
      <c r="L9" s="1244" t="s">
        <v>388</v>
      </c>
      <c r="M9" s="684" t="s">
        <v>389</v>
      </c>
      <c r="N9" s="1242">
        <v>400</v>
      </c>
      <c r="O9" s="940">
        <v>3.99</v>
      </c>
      <c r="P9" s="641">
        <v>0</v>
      </c>
      <c r="Q9" s="389"/>
      <c r="R9" s="389"/>
      <c r="S9" s="251"/>
      <c r="T9" s="251"/>
      <c r="U9" s="251"/>
      <c r="V9" s="251"/>
      <c r="W9" s="251"/>
      <c r="X9" s="251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51"/>
      <c r="AM9" s="251"/>
      <c r="AN9" s="251"/>
      <c r="AO9" s="251"/>
      <c r="AP9" s="251"/>
      <c r="AQ9" s="251"/>
      <c r="AR9" s="251"/>
      <c r="AS9" s="251"/>
      <c r="AT9" s="251"/>
      <c r="AU9" s="515"/>
      <c r="AV9" s="515"/>
      <c r="AW9" s="515"/>
      <c r="AX9" s="515"/>
      <c r="AY9" s="515"/>
      <c r="AZ9" s="515"/>
      <c r="BA9" s="515"/>
      <c r="BB9" s="884"/>
      <c r="BC9" s="736"/>
      <c r="BD9" s="251"/>
      <c r="BE9" s="251"/>
      <c r="BF9" s="251"/>
      <c r="BG9" s="228"/>
      <c r="BH9" s="251"/>
      <c r="BI9" s="251"/>
      <c r="BJ9" s="251"/>
      <c r="BK9" s="251"/>
      <c r="BL9" s="290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60"/>
      <c r="BZ9" s="260"/>
      <c r="CA9" s="251"/>
      <c r="CB9" s="251"/>
      <c r="CC9" s="251"/>
      <c r="CD9" s="262"/>
      <c r="CE9" s="251"/>
      <c r="CF9" s="251"/>
      <c r="CG9" s="778"/>
      <c r="CH9" s="778"/>
      <c r="CI9" s="778"/>
      <c r="CJ9" s="778"/>
      <c r="CK9" s="778"/>
      <c r="CL9" s="778"/>
      <c r="CM9" s="778"/>
      <c r="CN9" s="778"/>
      <c r="CO9" s="778"/>
      <c r="CP9" s="778"/>
      <c r="CQ9" s="778"/>
      <c r="CR9" s="778"/>
      <c r="CS9" s="778"/>
      <c r="CT9" s="778"/>
      <c r="CU9" s="778"/>
      <c r="CV9" s="778"/>
      <c r="CW9" s="778"/>
    </row>
    <row r="10" spans="1:101" ht="4.5" customHeight="1">
      <c r="A10" s="781"/>
      <c r="B10" s="1257"/>
      <c r="C10" s="1257"/>
      <c r="D10" s="1257"/>
      <c r="E10" s="1257"/>
      <c r="F10" s="1257"/>
      <c r="G10" s="1257"/>
      <c r="H10" s="1257"/>
      <c r="I10" s="1257"/>
      <c r="J10" s="1257"/>
      <c r="K10" s="1257"/>
      <c r="L10" s="1257"/>
      <c r="M10" s="1257"/>
      <c r="N10" s="1257"/>
      <c r="O10" s="1257"/>
      <c r="P10" s="1257"/>
      <c r="Q10" s="1257"/>
      <c r="R10" s="1257"/>
      <c r="S10" s="1257"/>
      <c r="T10" s="1257"/>
      <c r="U10" s="1257"/>
      <c r="V10" s="1257"/>
      <c r="W10" s="1257"/>
      <c r="X10" s="1257"/>
      <c r="Y10" s="1257"/>
      <c r="Z10" s="1257"/>
      <c r="AA10" s="1257"/>
      <c r="AB10" s="1257"/>
      <c r="AC10" s="1257"/>
      <c r="AD10" s="1257"/>
      <c r="AE10" s="1257"/>
      <c r="AF10" s="1257"/>
      <c r="AG10" s="1257"/>
      <c r="AH10" s="1257"/>
      <c r="AI10" s="1257"/>
      <c r="AJ10" s="1257"/>
      <c r="AK10" s="1257"/>
      <c r="AL10" s="1257"/>
      <c r="AM10" s="1257"/>
      <c r="AN10" s="1257"/>
      <c r="AO10" s="1257"/>
      <c r="AP10" s="1257"/>
      <c r="AQ10" s="1257"/>
      <c r="AR10" s="1257"/>
      <c r="AS10" s="1257"/>
      <c r="AT10" s="1257"/>
      <c r="AU10" s="1257"/>
      <c r="AV10" s="1257"/>
      <c r="AW10" s="1257"/>
      <c r="AX10" s="1257"/>
      <c r="AY10" s="1257"/>
      <c r="AZ10" s="1257"/>
      <c r="BA10" s="1257"/>
      <c r="BB10" s="1257"/>
      <c r="BC10" s="1257"/>
      <c r="BD10" s="1257"/>
      <c r="BE10" s="1257"/>
      <c r="BF10" s="1257"/>
      <c r="BG10" s="1257"/>
      <c r="BH10" s="1257"/>
      <c r="BI10" s="1257"/>
      <c r="BJ10" s="1257"/>
      <c r="BK10" s="1257"/>
      <c r="BL10" s="1257"/>
      <c r="BM10" s="1257"/>
      <c r="BN10" s="1257"/>
      <c r="BO10" s="1257"/>
      <c r="BP10" s="1257"/>
      <c r="BQ10" s="1257"/>
      <c r="BR10" s="1257"/>
      <c r="BS10" s="1257"/>
      <c r="BT10" s="1257"/>
      <c r="BU10" s="1257"/>
      <c r="BV10" s="1257"/>
      <c r="BW10" s="1257"/>
      <c r="BX10" s="1257"/>
      <c r="BY10" s="1257"/>
      <c r="BZ10" s="1257"/>
      <c r="CA10" s="1257"/>
      <c r="CB10" s="1257"/>
      <c r="CC10" s="1257"/>
      <c r="CD10" s="1257"/>
      <c r="CE10" s="1257"/>
      <c r="CF10" s="1257"/>
      <c r="CG10" s="1257"/>
      <c r="CH10" s="1257"/>
      <c r="CI10" s="1257"/>
      <c r="CJ10" s="1257"/>
      <c r="CK10" s="1257"/>
      <c r="CL10" s="1257"/>
      <c r="CM10" s="1257"/>
      <c r="CN10" s="1257"/>
      <c r="CO10" s="1257"/>
      <c r="CP10" s="1257"/>
      <c r="CQ10" s="1257"/>
      <c r="CR10" s="1257"/>
      <c r="CS10" s="1257"/>
      <c r="CT10" s="1257"/>
      <c r="CU10" s="1257"/>
      <c r="CV10" s="1257"/>
      <c r="CW10" s="1257"/>
    </row>
    <row r="11" spans="1:101" ht="11.25" customHeight="1">
      <c r="A11" s="781"/>
      <c r="B11" s="1258" t="s">
        <v>777</v>
      </c>
      <c r="C11" s="994">
        <v>1837279</v>
      </c>
      <c r="D11" s="1259">
        <v>1000</v>
      </c>
      <c r="E11" s="1260">
        <v>155.16</v>
      </c>
      <c r="F11" s="1218">
        <v>10</v>
      </c>
      <c r="G11" s="1260">
        <v>5.9</v>
      </c>
      <c r="H11" s="1261" t="s">
        <v>435</v>
      </c>
      <c r="I11" s="570">
        <v>600</v>
      </c>
      <c r="J11" s="1219">
        <v>32000</v>
      </c>
      <c r="K11" s="571">
        <v>1600</v>
      </c>
      <c r="L11" s="1261" t="s">
        <v>256</v>
      </c>
      <c r="M11" s="1174" t="s">
        <v>389</v>
      </c>
      <c r="N11" s="571">
        <v>1540</v>
      </c>
      <c r="O11" s="1262">
        <v>15.4</v>
      </c>
      <c r="P11" s="1263">
        <v>4</v>
      </c>
      <c r="Q11" s="389" t="s">
        <v>261</v>
      </c>
      <c r="R11" s="389">
        <v>2</v>
      </c>
      <c r="S11" s="851"/>
      <c r="T11" s="212"/>
      <c r="U11" s="251"/>
      <c r="V11" s="251"/>
      <c r="W11" s="251"/>
      <c r="X11" s="167"/>
      <c r="Y11" s="251"/>
      <c r="Z11" s="169"/>
      <c r="AA11" s="251"/>
      <c r="AB11" s="251"/>
      <c r="AC11" s="251"/>
      <c r="AD11" s="251"/>
      <c r="AE11" s="251"/>
      <c r="AF11" s="251"/>
      <c r="AG11" s="251"/>
      <c r="AH11" s="251"/>
      <c r="AI11" s="251"/>
      <c r="AJ11" s="251"/>
      <c r="AK11" s="251"/>
      <c r="AL11" s="251"/>
      <c r="AM11" s="251"/>
      <c r="AN11" s="251"/>
      <c r="AO11" s="251"/>
      <c r="AP11" s="251"/>
      <c r="AQ11" s="251"/>
      <c r="AR11" s="251"/>
      <c r="AS11" s="251"/>
      <c r="AT11" s="251"/>
      <c r="AU11" s="515"/>
      <c r="AV11" s="515"/>
      <c r="AW11" s="515"/>
      <c r="AX11" s="515"/>
      <c r="AY11" s="515"/>
      <c r="AZ11" s="515"/>
      <c r="BA11" s="515"/>
      <c r="BB11" s="884"/>
      <c r="BC11" s="736"/>
      <c r="BD11" s="736"/>
      <c r="BE11" s="313"/>
      <c r="BF11" s="736"/>
      <c r="BG11" s="736"/>
      <c r="BH11" s="736"/>
      <c r="BI11" s="313"/>
      <c r="BJ11" s="313"/>
      <c r="BK11" s="313"/>
      <c r="BL11" s="737"/>
      <c r="BM11" s="313"/>
      <c r="BN11" s="313"/>
      <c r="BO11" s="313"/>
      <c r="BP11" s="738"/>
      <c r="BQ11" s="313"/>
      <c r="BR11" s="313"/>
      <c r="BS11" s="313"/>
      <c r="BT11" s="689"/>
      <c r="BU11" s="313"/>
      <c r="BV11" s="313"/>
      <c r="BW11" s="313"/>
      <c r="BX11" s="313"/>
      <c r="BY11" s="739"/>
      <c r="BZ11" s="739"/>
      <c r="CA11" s="313"/>
      <c r="CB11" s="313"/>
      <c r="CC11" s="313"/>
      <c r="CD11" s="741"/>
      <c r="CE11" s="313"/>
      <c r="CF11" s="313"/>
      <c r="CG11" s="313"/>
      <c r="CH11" s="313"/>
      <c r="CI11" s="690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</row>
    <row r="12" spans="1:101" ht="11.25" customHeight="1">
      <c r="A12" s="781"/>
      <c r="B12" s="1258"/>
      <c r="C12" s="1222"/>
      <c r="D12" s="1264"/>
      <c r="E12" s="1265"/>
      <c r="F12" s="1224"/>
      <c r="G12" s="1265"/>
      <c r="H12" s="1266"/>
      <c r="I12" s="1267"/>
      <c r="J12" s="1225"/>
      <c r="K12" s="1267"/>
      <c r="L12" s="1266"/>
      <c r="M12" s="1174"/>
      <c r="N12" s="1267"/>
      <c r="O12" s="1268"/>
      <c r="P12" s="1263"/>
      <c r="Q12" s="249" t="s">
        <v>259</v>
      </c>
      <c r="R12" s="389">
        <v>2</v>
      </c>
      <c r="S12" s="851"/>
      <c r="T12" s="212"/>
      <c r="U12" s="251"/>
      <c r="V12" s="251"/>
      <c r="W12" s="251"/>
      <c r="X12" s="167"/>
      <c r="Y12" s="251"/>
      <c r="Z12" s="169"/>
      <c r="AA12" s="251"/>
      <c r="AB12" s="251"/>
      <c r="AC12" s="251"/>
      <c r="AD12" s="251"/>
      <c r="AE12" s="251"/>
      <c r="AF12" s="251"/>
      <c r="AG12" s="251"/>
      <c r="AH12" s="251"/>
      <c r="AI12" s="251"/>
      <c r="AJ12" s="251"/>
      <c r="AK12" s="251"/>
      <c r="AL12" s="251"/>
      <c r="AM12" s="251"/>
      <c r="AN12" s="251"/>
      <c r="AO12" s="251"/>
      <c r="AP12" s="251"/>
      <c r="AQ12" s="251"/>
      <c r="AR12" s="251"/>
      <c r="AS12" s="251"/>
      <c r="AT12" s="251"/>
      <c r="AU12" s="515"/>
      <c r="AV12" s="515"/>
      <c r="AW12" s="515"/>
      <c r="AX12" s="515"/>
      <c r="AY12" s="515"/>
      <c r="AZ12" s="515"/>
      <c r="BA12" s="515"/>
      <c r="BB12" s="884"/>
      <c r="BC12" s="736"/>
      <c r="BD12" s="736"/>
      <c r="BE12" s="736"/>
      <c r="BF12" s="736"/>
      <c r="BG12" s="736"/>
      <c r="BH12" s="736"/>
      <c r="BI12" s="736"/>
      <c r="BJ12" s="736"/>
      <c r="BK12" s="736"/>
      <c r="BL12" s="736"/>
      <c r="BM12" s="736"/>
      <c r="BN12" s="736"/>
      <c r="BO12" s="736"/>
      <c r="BP12" s="736"/>
      <c r="BQ12" s="736"/>
      <c r="BR12" s="736"/>
      <c r="BS12" s="736"/>
      <c r="BT12" s="736"/>
      <c r="BU12" s="736"/>
      <c r="BV12" s="736"/>
      <c r="BW12" s="736"/>
      <c r="BX12" s="736"/>
      <c r="BY12" s="739"/>
      <c r="BZ12" s="739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</row>
    <row r="13" spans="1:254" s="122" customFormat="1" ht="5.25" customHeight="1">
      <c r="A13" s="954"/>
      <c r="B13" s="954"/>
      <c r="C13" s="954"/>
      <c r="D13" s="954"/>
      <c r="E13" s="954"/>
      <c r="F13" s="954"/>
      <c r="G13" s="954"/>
      <c r="H13" s="954"/>
      <c r="I13" s="954"/>
      <c r="J13" s="954"/>
      <c r="K13" s="954"/>
      <c r="L13" s="954"/>
      <c r="M13" s="954"/>
      <c r="N13" s="954"/>
      <c r="O13" s="954"/>
      <c r="P13" s="954"/>
      <c r="Q13" s="954"/>
      <c r="R13" s="954"/>
      <c r="S13" s="954"/>
      <c r="T13" s="954"/>
      <c r="U13" s="954"/>
      <c r="V13" s="954"/>
      <c r="W13" s="954"/>
      <c r="X13" s="954"/>
      <c r="Y13" s="954"/>
      <c r="Z13" s="954"/>
      <c r="AA13" s="954"/>
      <c r="AB13" s="954"/>
      <c r="AC13" s="954"/>
      <c r="AD13" s="954"/>
      <c r="AE13" s="954"/>
      <c r="AF13" s="954"/>
      <c r="AG13" s="954"/>
      <c r="AH13" s="954"/>
      <c r="AI13" s="954"/>
      <c r="AJ13" s="954"/>
      <c r="AK13" s="954"/>
      <c r="AL13" s="954"/>
      <c r="AM13" s="954"/>
      <c r="AN13" s="954"/>
      <c r="AO13" s="954"/>
      <c r="AP13" s="954"/>
      <c r="AQ13" s="954"/>
      <c r="AR13" s="954"/>
      <c r="AS13" s="954"/>
      <c r="AT13" s="954"/>
      <c r="AU13" s="954"/>
      <c r="AV13" s="954"/>
      <c r="AW13" s="954"/>
      <c r="AX13" s="954"/>
      <c r="AY13" s="954"/>
      <c r="AZ13" s="954"/>
      <c r="BA13" s="954"/>
      <c r="BB13" s="954"/>
      <c r="BC13" s="954"/>
      <c r="BD13" s="954"/>
      <c r="BE13" s="954"/>
      <c r="BF13" s="954"/>
      <c r="BG13" s="954"/>
      <c r="BH13" s="954"/>
      <c r="BI13" s="954"/>
      <c r="BJ13" s="954"/>
      <c r="BK13" s="954"/>
      <c r="BL13" s="954"/>
      <c r="BM13" s="954"/>
      <c r="BN13" s="954"/>
      <c r="BO13" s="954"/>
      <c r="BP13" s="954"/>
      <c r="BQ13" s="954"/>
      <c r="BR13" s="954"/>
      <c r="BS13" s="954"/>
      <c r="BT13" s="954"/>
      <c r="BU13" s="954"/>
      <c r="BV13" s="954"/>
      <c r="BW13" s="954"/>
      <c r="BX13" s="954"/>
      <c r="BY13" s="954"/>
      <c r="BZ13" s="954"/>
      <c r="CA13" s="954"/>
      <c r="CB13" s="954"/>
      <c r="CC13" s="954"/>
      <c r="CD13" s="954"/>
      <c r="CE13" s="954"/>
      <c r="CF13" s="954"/>
      <c r="CG13" s="954"/>
      <c r="CH13" s="954"/>
      <c r="CI13" s="954"/>
      <c r="CJ13" s="954"/>
      <c r="CK13" s="954"/>
      <c r="CL13" s="954"/>
      <c r="CM13" s="954"/>
      <c r="CN13" s="954"/>
      <c r="CO13" s="954"/>
      <c r="CP13" s="954"/>
      <c r="CQ13" s="954"/>
      <c r="CR13" s="954"/>
      <c r="CS13" s="954"/>
      <c r="CT13" s="954"/>
      <c r="CU13" s="954"/>
      <c r="CV13" s="954"/>
      <c r="CW13" s="954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</row>
    <row r="14" spans="1:101" ht="11.25" customHeight="1">
      <c r="A14" s="792" t="s">
        <v>266</v>
      </c>
      <c r="B14" s="641" t="s">
        <v>778</v>
      </c>
      <c r="C14" s="937">
        <v>437438</v>
      </c>
      <c r="D14" s="1240">
        <v>100</v>
      </c>
      <c r="E14" s="1241">
        <v>105</v>
      </c>
      <c r="F14" s="1067">
        <v>7</v>
      </c>
      <c r="G14" s="1241">
        <v>6.1</v>
      </c>
      <c r="H14" s="389" t="s">
        <v>472</v>
      </c>
      <c r="I14" s="1242">
        <v>600</v>
      </c>
      <c r="J14" s="940">
        <v>20000</v>
      </c>
      <c r="K14" s="1243">
        <v>1000</v>
      </c>
      <c r="L14" s="1244" t="s">
        <v>388</v>
      </c>
      <c r="M14" s="684" t="s">
        <v>389</v>
      </c>
      <c r="N14" s="1242">
        <v>500</v>
      </c>
      <c r="O14" s="940">
        <v>4.99</v>
      </c>
      <c r="P14" s="641">
        <v>1</v>
      </c>
      <c r="Q14" s="249" t="s">
        <v>259</v>
      </c>
      <c r="R14" s="389">
        <v>1</v>
      </c>
      <c r="S14" s="851"/>
      <c r="T14" s="212"/>
      <c r="U14" s="629"/>
      <c r="V14" s="629"/>
      <c r="W14" s="251"/>
      <c r="X14" s="251"/>
      <c r="Y14" s="251"/>
      <c r="Z14" s="251"/>
      <c r="AA14" s="251"/>
      <c r="AB14" s="251"/>
      <c r="AC14" s="220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251"/>
      <c r="AR14" s="251"/>
      <c r="AS14" s="251"/>
      <c r="AT14" s="251"/>
      <c r="AU14" s="515"/>
      <c r="AV14" s="515"/>
      <c r="AW14" s="515"/>
      <c r="AX14" s="515"/>
      <c r="AY14" s="515"/>
      <c r="AZ14" s="515"/>
      <c r="BA14" s="515"/>
      <c r="BB14" s="884"/>
      <c r="BC14" s="736"/>
      <c r="BD14" s="251"/>
      <c r="BE14" s="251"/>
      <c r="BF14" s="251"/>
      <c r="BG14" s="228"/>
      <c r="BH14" s="251"/>
      <c r="BI14" s="251"/>
      <c r="BJ14" s="251"/>
      <c r="BK14" s="251"/>
      <c r="BL14" s="290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60"/>
      <c r="BZ14" s="260"/>
      <c r="CA14" s="251"/>
      <c r="CB14" s="251"/>
      <c r="CC14" s="251"/>
      <c r="CD14" s="262"/>
      <c r="CE14" s="251"/>
      <c r="CF14" s="251"/>
      <c r="CG14" s="778"/>
      <c r="CH14" s="778"/>
      <c r="CI14" s="778"/>
      <c r="CJ14" s="778"/>
      <c r="CK14" s="778"/>
      <c r="CL14" s="778"/>
      <c r="CM14" s="778"/>
      <c r="CN14" s="778"/>
      <c r="CO14" s="778"/>
      <c r="CP14" s="778"/>
      <c r="CQ14" s="778"/>
      <c r="CR14" s="778"/>
      <c r="CS14" s="778"/>
      <c r="CT14" s="778"/>
      <c r="CU14" s="778"/>
      <c r="CV14" s="778"/>
      <c r="CW14" s="778"/>
    </row>
    <row r="15" spans="1:101" ht="11.25" customHeight="1">
      <c r="A15" s="792"/>
      <c r="B15" s="641" t="s">
        <v>779</v>
      </c>
      <c r="C15" s="937">
        <v>1188951</v>
      </c>
      <c r="D15" s="1240">
        <v>100</v>
      </c>
      <c r="E15" s="1241">
        <v>115.5</v>
      </c>
      <c r="F15" s="1067">
        <v>7</v>
      </c>
      <c r="G15" s="1241">
        <v>6.4</v>
      </c>
      <c r="H15" s="389" t="s">
        <v>472</v>
      </c>
      <c r="I15" s="1242">
        <v>600</v>
      </c>
      <c r="J15" s="940">
        <v>20600</v>
      </c>
      <c r="K15" s="1243">
        <v>1150</v>
      </c>
      <c r="L15" s="1244" t="s">
        <v>388</v>
      </c>
      <c r="M15" s="684" t="s">
        <v>389</v>
      </c>
      <c r="N15" s="1242">
        <v>500</v>
      </c>
      <c r="O15" s="940">
        <v>4.99</v>
      </c>
      <c r="P15" s="641">
        <v>1</v>
      </c>
      <c r="Q15" s="249" t="s">
        <v>259</v>
      </c>
      <c r="R15" s="389">
        <v>1</v>
      </c>
      <c r="S15" s="851"/>
      <c r="T15" s="212"/>
      <c r="U15" s="629"/>
      <c r="V15" s="629"/>
      <c r="W15" s="251"/>
      <c r="X15" s="251"/>
      <c r="Y15" s="251"/>
      <c r="Z15" s="251"/>
      <c r="AA15" s="251"/>
      <c r="AB15" s="251"/>
      <c r="AC15" s="220"/>
      <c r="AD15" s="251"/>
      <c r="AE15" s="251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251"/>
      <c r="AU15" s="515"/>
      <c r="AV15" s="515"/>
      <c r="AW15" s="515"/>
      <c r="AX15" s="515"/>
      <c r="AY15" s="515"/>
      <c r="AZ15" s="515"/>
      <c r="BA15" s="515"/>
      <c r="BB15" s="884"/>
      <c r="BC15" s="736"/>
      <c r="BD15" s="251"/>
      <c r="BE15" s="251"/>
      <c r="BF15" s="251"/>
      <c r="BG15" s="228"/>
      <c r="BH15" s="251"/>
      <c r="BI15" s="251"/>
      <c r="BJ15" s="251"/>
      <c r="BK15" s="251"/>
      <c r="BL15" s="290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60"/>
      <c r="BZ15" s="260"/>
      <c r="CA15" s="251"/>
      <c r="CB15" s="251"/>
      <c r="CC15" s="251"/>
      <c r="CD15" s="262"/>
      <c r="CE15" s="251"/>
      <c r="CF15" s="251"/>
      <c r="CG15" s="778"/>
      <c r="CH15" s="778"/>
      <c r="CI15" s="778"/>
      <c r="CJ15" s="778"/>
      <c r="CK15" s="778"/>
      <c r="CL15" s="778"/>
      <c r="CM15" s="778"/>
      <c r="CN15" s="778"/>
      <c r="CO15" s="778"/>
      <c r="CP15" s="778"/>
      <c r="CQ15" s="778"/>
      <c r="CR15" s="778"/>
      <c r="CS15" s="778"/>
      <c r="CT15" s="778"/>
      <c r="CU15" s="778"/>
      <c r="CV15" s="778"/>
      <c r="CW15" s="778"/>
    </row>
    <row r="16" spans="1:254" s="122" customFormat="1" ht="5.25" customHeight="1">
      <c r="A16" s="954"/>
      <c r="B16" s="954"/>
      <c r="C16" s="954"/>
      <c r="D16" s="954"/>
      <c r="E16" s="954"/>
      <c r="F16" s="954"/>
      <c r="G16" s="954"/>
      <c r="H16" s="954"/>
      <c r="I16" s="954"/>
      <c r="J16" s="954"/>
      <c r="K16" s="954"/>
      <c r="L16" s="954"/>
      <c r="M16" s="954"/>
      <c r="N16" s="954"/>
      <c r="O16" s="954"/>
      <c r="P16" s="954"/>
      <c r="Q16" s="954"/>
      <c r="R16" s="954"/>
      <c r="S16" s="954"/>
      <c r="T16" s="954"/>
      <c r="U16" s="954"/>
      <c r="V16" s="954"/>
      <c r="W16" s="954"/>
      <c r="X16" s="954"/>
      <c r="Y16" s="954"/>
      <c r="Z16" s="954"/>
      <c r="AA16" s="954"/>
      <c r="AB16" s="954"/>
      <c r="AC16" s="954"/>
      <c r="AD16" s="954"/>
      <c r="AE16" s="954"/>
      <c r="AF16" s="954"/>
      <c r="AG16" s="954"/>
      <c r="AH16" s="954"/>
      <c r="AI16" s="954"/>
      <c r="AJ16" s="954"/>
      <c r="AK16" s="954"/>
      <c r="AL16" s="954"/>
      <c r="AM16" s="954"/>
      <c r="AN16" s="954"/>
      <c r="AO16" s="954"/>
      <c r="AP16" s="954"/>
      <c r="AQ16" s="954"/>
      <c r="AR16" s="954"/>
      <c r="AS16" s="954"/>
      <c r="AT16" s="954"/>
      <c r="AU16" s="954"/>
      <c r="AV16" s="954"/>
      <c r="AW16" s="954"/>
      <c r="AX16" s="954"/>
      <c r="AY16" s="954"/>
      <c r="AZ16" s="954"/>
      <c r="BA16" s="954"/>
      <c r="BB16" s="954"/>
      <c r="BC16" s="954"/>
      <c r="BD16" s="954"/>
      <c r="BE16" s="954"/>
      <c r="BF16" s="954"/>
      <c r="BG16" s="954"/>
      <c r="BH16" s="954"/>
      <c r="BI16" s="954"/>
      <c r="BJ16" s="954"/>
      <c r="BK16" s="954"/>
      <c r="BL16" s="954"/>
      <c r="BM16" s="954"/>
      <c r="BN16" s="954"/>
      <c r="BO16" s="954"/>
      <c r="BP16" s="954"/>
      <c r="BQ16" s="954"/>
      <c r="BR16" s="954"/>
      <c r="BS16" s="954"/>
      <c r="BT16" s="954"/>
      <c r="BU16" s="954"/>
      <c r="BV16" s="954"/>
      <c r="BW16" s="954"/>
      <c r="BX16" s="954"/>
      <c r="BY16" s="954"/>
      <c r="BZ16" s="954"/>
      <c r="CA16" s="954"/>
      <c r="CB16" s="954"/>
      <c r="CC16" s="954"/>
      <c r="CD16" s="954"/>
      <c r="CE16" s="954"/>
      <c r="CF16" s="954"/>
      <c r="CG16" s="954"/>
      <c r="CH16" s="954"/>
      <c r="CI16" s="954"/>
      <c r="CJ16" s="954"/>
      <c r="CK16" s="954"/>
      <c r="CL16" s="954"/>
      <c r="CM16" s="954"/>
      <c r="CN16" s="954"/>
      <c r="CO16" s="954"/>
      <c r="CP16" s="954"/>
      <c r="CQ16" s="954"/>
      <c r="CR16" s="954"/>
      <c r="CS16" s="954"/>
      <c r="CT16" s="954"/>
      <c r="CU16" s="954"/>
      <c r="CV16" s="954"/>
      <c r="CW16" s="954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  <c r="IS16" s="342"/>
      <c r="IT16" s="342"/>
    </row>
    <row r="17" spans="1:101" ht="11.25" customHeight="1">
      <c r="A17" s="695" t="s">
        <v>268</v>
      </c>
      <c r="B17" s="526" t="s">
        <v>780</v>
      </c>
      <c r="C17" s="240">
        <v>334918</v>
      </c>
      <c r="D17" s="1246">
        <v>100</v>
      </c>
      <c r="E17" s="1144">
        <v>169.9</v>
      </c>
      <c r="F17" s="844">
        <v>11</v>
      </c>
      <c r="G17" s="1102">
        <v>6.3</v>
      </c>
      <c r="H17" s="519" t="s">
        <v>487</v>
      </c>
      <c r="I17" s="1104">
        <v>500</v>
      </c>
      <c r="J17" s="846">
        <v>16000</v>
      </c>
      <c r="K17" s="708">
        <v>450</v>
      </c>
      <c r="L17" s="1248" t="s">
        <v>388</v>
      </c>
      <c r="M17" s="834" t="s">
        <v>389</v>
      </c>
      <c r="N17" s="1104">
        <v>1150</v>
      </c>
      <c r="O17" s="846">
        <v>11.49</v>
      </c>
      <c r="P17" s="526">
        <v>5</v>
      </c>
      <c r="Q17" s="249" t="s">
        <v>328</v>
      </c>
      <c r="R17" s="389">
        <v>4</v>
      </c>
      <c r="S17" s="851"/>
      <c r="T17" s="212"/>
      <c r="U17" s="629"/>
      <c r="V17" s="629"/>
      <c r="W17" s="251"/>
      <c r="X17" s="251"/>
      <c r="Y17" s="251"/>
      <c r="Z17" s="251"/>
      <c r="AA17" s="251"/>
      <c r="AB17" s="251"/>
      <c r="AC17" s="220"/>
      <c r="AD17" s="251"/>
      <c r="AE17" s="251"/>
      <c r="AF17" s="251"/>
      <c r="AG17" s="251"/>
      <c r="AH17" s="251"/>
      <c r="AI17" s="251"/>
      <c r="AJ17" s="251"/>
      <c r="AK17" s="251"/>
      <c r="AL17" s="251"/>
      <c r="AM17" s="251"/>
      <c r="AN17" s="251"/>
      <c r="AO17" s="251"/>
      <c r="AP17" s="251"/>
      <c r="AQ17" s="251"/>
      <c r="AR17" s="251"/>
      <c r="AS17" s="251"/>
      <c r="AT17" s="251"/>
      <c r="AU17" s="515"/>
      <c r="AV17" s="515"/>
      <c r="AW17" s="515"/>
      <c r="AX17" s="515"/>
      <c r="AY17" s="515"/>
      <c r="AZ17" s="515"/>
      <c r="BA17" s="515"/>
      <c r="BB17" s="884"/>
      <c r="BC17" s="736"/>
      <c r="BD17" s="313"/>
      <c r="BE17" s="313"/>
      <c r="BF17" s="313"/>
      <c r="BG17" s="736"/>
      <c r="BH17" s="313"/>
      <c r="BI17" s="313"/>
      <c r="BJ17" s="313"/>
      <c r="BK17" s="313"/>
      <c r="BL17" s="737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739"/>
      <c r="BZ17" s="739"/>
      <c r="CA17" s="313"/>
      <c r="CB17" s="313"/>
      <c r="CC17" s="313"/>
      <c r="CD17" s="741"/>
      <c r="CE17" s="313"/>
      <c r="CF17" s="313"/>
      <c r="CG17" s="313"/>
      <c r="CH17" s="313"/>
      <c r="CI17" s="313"/>
      <c r="CJ17" s="313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</row>
    <row r="18" spans="1:101" ht="11.25" customHeight="1">
      <c r="A18" s="695"/>
      <c r="B18" s="526"/>
      <c r="C18" s="956"/>
      <c r="D18" s="1252"/>
      <c r="E18" s="1253"/>
      <c r="F18" s="922"/>
      <c r="G18" s="1253"/>
      <c r="H18" s="527"/>
      <c r="I18" s="1254"/>
      <c r="J18" s="926"/>
      <c r="K18" s="1255"/>
      <c r="L18" s="1256"/>
      <c r="M18" s="834"/>
      <c r="N18" s="1254"/>
      <c r="O18" s="926"/>
      <c r="P18" s="526"/>
      <c r="Q18" s="249" t="s">
        <v>259</v>
      </c>
      <c r="R18" s="389">
        <v>1</v>
      </c>
      <c r="S18" s="851"/>
      <c r="T18" s="212"/>
      <c r="U18" s="629"/>
      <c r="V18" s="629"/>
      <c r="W18" s="251"/>
      <c r="X18" s="251"/>
      <c r="Y18" s="251"/>
      <c r="Z18" s="169"/>
      <c r="AA18" s="251"/>
      <c r="AB18" s="251"/>
      <c r="AC18" s="220"/>
      <c r="AD18" s="251"/>
      <c r="AE18" s="251"/>
      <c r="AF18" s="251"/>
      <c r="AG18" s="251"/>
      <c r="AH18" s="251"/>
      <c r="AI18" s="251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251"/>
      <c r="AU18" s="515"/>
      <c r="AV18" s="515"/>
      <c r="AW18" s="515"/>
      <c r="AX18" s="515"/>
      <c r="AY18" s="515"/>
      <c r="AZ18" s="515"/>
      <c r="BA18" s="515"/>
      <c r="BB18" s="884"/>
      <c r="BC18" s="736"/>
      <c r="BD18" s="736"/>
      <c r="BE18" s="736"/>
      <c r="BF18" s="736"/>
      <c r="BG18" s="736"/>
      <c r="BH18" s="736"/>
      <c r="BI18" s="736"/>
      <c r="BJ18" s="736"/>
      <c r="BK18" s="736"/>
      <c r="BL18" s="736"/>
      <c r="BM18" s="736"/>
      <c r="BN18" s="736"/>
      <c r="BO18" s="736"/>
      <c r="BP18" s="736"/>
      <c r="BQ18" s="736"/>
      <c r="BR18" s="736"/>
      <c r="BS18" s="736"/>
      <c r="BT18" s="736"/>
      <c r="BU18" s="736"/>
      <c r="BV18" s="736"/>
      <c r="BW18" s="736"/>
      <c r="BX18" s="736"/>
      <c r="BY18" s="736"/>
      <c r="BZ18" s="736"/>
      <c r="CA18" s="736"/>
      <c r="CB18" s="736"/>
      <c r="CC18" s="736"/>
      <c r="CD18" s="736"/>
      <c r="CE18" s="736"/>
      <c r="CF18" s="736"/>
      <c r="CG18" s="736"/>
      <c r="CH18" s="736"/>
      <c r="CI18" s="736"/>
      <c r="CJ18" s="736"/>
      <c r="CK18" s="736"/>
      <c r="CL18" s="736"/>
      <c r="CM18" s="736"/>
      <c r="CN18" s="736"/>
      <c r="CO18" s="736"/>
      <c r="CP18" s="736"/>
      <c r="CQ18" s="736"/>
      <c r="CR18" s="736"/>
      <c r="CS18" s="736"/>
      <c r="CT18" s="736"/>
      <c r="CU18" s="736"/>
      <c r="CV18" s="736"/>
      <c r="CW18" s="736"/>
    </row>
    <row r="19" spans="1:101" ht="4.5" customHeight="1">
      <c r="A19" s="695"/>
      <c r="B19" s="1257"/>
      <c r="C19" s="1257"/>
      <c r="D19" s="1257"/>
      <c r="E19" s="1257"/>
      <c r="F19" s="1257"/>
      <c r="G19" s="1257"/>
      <c r="H19" s="1257"/>
      <c r="I19" s="1257"/>
      <c r="J19" s="1257"/>
      <c r="K19" s="1257"/>
      <c r="L19" s="1257"/>
      <c r="M19" s="1257"/>
      <c r="N19" s="1257"/>
      <c r="O19" s="1257"/>
      <c r="P19" s="1257"/>
      <c r="Q19" s="1257"/>
      <c r="R19" s="1257"/>
      <c r="S19" s="1257"/>
      <c r="T19" s="1257"/>
      <c r="U19" s="1257"/>
      <c r="V19" s="1257"/>
      <c r="W19" s="1257"/>
      <c r="X19" s="1257"/>
      <c r="Y19" s="1257"/>
      <c r="Z19" s="1257"/>
      <c r="AA19" s="1257"/>
      <c r="AB19" s="1257"/>
      <c r="AC19" s="1257"/>
      <c r="AD19" s="1257"/>
      <c r="AE19" s="1257"/>
      <c r="AF19" s="1257"/>
      <c r="AG19" s="1257"/>
      <c r="AH19" s="1257"/>
      <c r="AI19" s="1257"/>
      <c r="AJ19" s="1257"/>
      <c r="AK19" s="1257"/>
      <c r="AL19" s="1257"/>
      <c r="AM19" s="1257"/>
      <c r="AN19" s="1257"/>
      <c r="AO19" s="1257"/>
      <c r="AP19" s="1257"/>
      <c r="AQ19" s="1257"/>
      <c r="AR19" s="1257"/>
      <c r="AS19" s="1257"/>
      <c r="AT19" s="1257"/>
      <c r="AU19" s="1257"/>
      <c r="AV19" s="1257"/>
      <c r="AW19" s="1257"/>
      <c r="AX19" s="1257"/>
      <c r="AY19" s="1257"/>
      <c r="AZ19" s="1257"/>
      <c r="BA19" s="1257"/>
      <c r="BB19" s="1257"/>
      <c r="BC19" s="1257"/>
      <c r="BD19" s="1257"/>
      <c r="BE19" s="1257"/>
      <c r="BF19" s="1257"/>
      <c r="BG19" s="1257"/>
      <c r="BH19" s="1257"/>
      <c r="BI19" s="1257"/>
      <c r="BJ19" s="1257"/>
      <c r="BK19" s="1257"/>
      <c r="BL19" s="1257"/>
      <c r="BM19" s="1257"/>
      <c r="BN19" s="1257"/>
      <c r="BO19" s="1257"/>
      <c r="BP19" s="1257"/>
      <c r="BQ19" s="1257"/>
      <c r="BR19" s="1257"/>
      <c r="BS19" s="1257"/>
      <c r="BT19" s="1257"/>
      <c r="BU19" s="1257"/>
      <c r="BV19" s="1257"/>
      <c r="BW19" s="1257"/>
      <c r="BX19" s="1257"/>
      <c r="BY19" s="1257"/>
      <c r="BZ19" s="1257"/>
      <c r="CA19" s="1257"/>
      <c r="CB19" s="1257"/>
      <c r="CC19" s="1257"/>
      <c r="CD19" s="1257"/>
      <c r="CE19" s="1257"/>
      <c r="CF19" s="1257"/>
      <c r="CG19" s="1257"/>
      <c r="CH19" s="1257"/>
      <c r="CI19" s="1257"/>
      <c r="CJ19" s="1257"/>
      <c r="CK19" s="1257"/>
      <c r="CL19" s="1257"/>
      <c r="CM19" s="1257"/>
      <c r="CN19" s="1257"/>
      <c r="CO19" s="1257"/>
      <c r="CP19" s="1257"/>
      <c r="CQ19" s="1257"/>
      <c r="CR19" s="1257"/>
      <c r="CS19" s="1257"/>
      <c r="CT19" s="1257"/>
      <c r="CU19" s="1257"/>
      <c r="CV19" s="1257"/>
      <c r="CW19" s="1257"/>
    </row>
    <row r="20" spans="1:254" s="122" customFormat="1" ht="11.25" customHeight="1">
      <c r="A20" s="695"/>
      <c r="B20" s="526" t="s">
        <v>781</v>
      </c>
      <c r="C20" s="307" t="s">
        <v>401</v>
      </c>
      <c r="D20" s="1246">
        <v>100</v>
      </c>
      <c r="E20" s="1102">
        <v>186.9</v>
      </c>
      <c r="F20" s="844">
        <v>12</v>
      </c>
      <c r="G20" s="1102">
        <v>6.6</v>
      </c>
      <c r="H20" s="519" t="s">
        <v>487</v>
      </c>
      <c r="I20" s="1104">
        <v>500</v>
      </c>
      <c r="J20" s="846">
        <v>16480</v>
      </c>
      <c r="K20" s="708">
        <v>517</v>
      </c>
      <c r="L20" s="1248" t="s">
        <v>388</v>
      </c>
      <c r="M20" s="834" t="s">
        <v>389</v>
      </c>
      <c r="N20" s="1104">
        <v>1150</v>
      </c>
      <c r="O20" s="846">
        <v>11.49</v>
      </c>
      <c r="P20" s="526">
        <v>5</v>
      </c>
      <c r="Q20" s="249" t="s">
        <v>328</v>
      </c>
      <c r="R20" s="389">
        <v>4</v>
      </c>
      <c r="S20" s="851"/>
      <c r="T20" s="212"/>
      <c r="U20" s="629"/>
      <c r="V20" s="629"/>
      <c r="W20" s="251"/>
      <c r="X20" s="251"/>
      <c r="Y20" s="251"/>
      <c r="Z20" s="251"/>
      <c r="AA20" s="251"/>
      <c r="AB20" s="251"/>
      <c r="AC20" s="220"/>
      <c r="AD20" s="251"/>
      <c r="AE20" s="251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1"/>
      <c r="AR20" s="251"/>
      <c r="AS20" s="251"/>
      <c r="AT20" s="251"/>
      <c r="AU20" s="515"/>
      <c r="AV20" s="515"/>
      <c r="AW20" s="515"/>
      <c r="AX20" s="515"/>
      <c r="AY20" s="515"/>
      <c r="AZ20" s="515"/>
      <c r="BA20" s="515"/>
      <c r="BB20" s="884"/>
      <c r="BC20" s="736"/>
      <c r="BD20" s="313"/>
      <c r="BE20" s="313"/>
      <c r="BF20" s="313"/>
      <c r="BG20" s="736"/>
      <c r="BH20" s="313"/>
      <c r="BI20" s="313"/>
      <c r="BJ20" s="313"/>
      <c r="BK20" s="313"/>
      <c r="BL20" s="737"/>
      <c r="BM20" s="313"/>
      <c r="BN20" s="313"/>
      <c r="BO20" s="313"/>
      <c r="BP20" s="313"/>
      <c r="BQ20" s="313"/>
      <c r="BR20" s="313"/>
      <c r="BS20" s="313"/>
      <c r="BT20" s="313"/>
      <c r="BU20" s="313"/>
      <c r="BV20" s="313"/>
      <c r="BW20" s="313"/>
      <c r="BX20" s="313"/>
      <c r="BY20" s="739"/>
      <c r="BZ20" s="739"/>
      <c r="CA20" s="313"/>
      <c r="CB20" s="313"/>
      <c r="CC20" s="313"/>
      <c r="CD20" s="741"/>
      <c r="CE20" s="313"/>
      <c r="CF20" s="313"/>
      <c r="CG20" s="313"/>
      <c r="CH20" s="313"/>
      <c r="CI20" s="313"/>
      <c r="CJ20" s="313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</row>
    <row r="21" spans="1:101" ht="11.25" customHeight="1">
      <c r="A21" s="695"/>
      <c r="B21" s="526"/>
      <c r="C21" s="956"/>
      <c r="D21" s="1252"/>
      <c r="E21" s="1253"/>
      <c r="F21" s="922"/>
      <c r="G21" s="1253"/>
      <c r="H21" s="527"/>
      <c r="I21" s="1254"/>
      <c r="J21" s="926"/>
      <c r="K21" s="1255"/>
      <c r="L21" s="1256"/>
      <c r="M21" s="1021"/>
      <c r="N21" s="1254"/>
      <c r="O21" s="926"/>
      <c r="P21" s="526"/>
      <c r="Q21" s="249" t="s">
        <v>259</v>
      </c>
      <c r="R21" s="389">
        <v>1</v>
      </c>
      <c r="S21" s="851"/>
      <c r="T21" s="212"/>
      <c r="U21" s="629"/>
      <c r="V21" s="629"/>
      <c r="W21" s="251"/>
      <c r="X21" s="251"/>
      <c r="Y21" s="251"/>
      <c r="Z21" s="169"/>
      <c r="AA21" s="251"/>
      <c r="AB21" s="251"/>
      <c r="AC21" s="220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251"/>
      <c r="AU21" s="515"/>
      <c r="AV21" s="515"/>
      <c r="AW21" s="515"/>
      <c r="AX21" s="515"/>
      <c r="AY21" s="515"/>
      <c r="AZ21" s="515"/>
      <c r="BA21" s="515"/>
      <c r="BB21" s="884"/>
      <c r="BC21" s="736"/>
      <c r="BD21" s="736"/>
      <c r="BE21" s="736"/>
      <c r="BF21" s="736"/>
      <c r="BG21" s="736"/>
      <c r="BH21" s="736"/>
      <c r="BI21" s="736"/>
      <c r="BJ21" s="736"/>
      <c r="BK21" s="736"/>
      <c r="BL21" s="736"/>
      <c r="BM21" s="736"/>
      <c r="BN21" s="736"/>
      <c r="BO21" s="736"/>
      <c r="BP21" s="736"/>
      <c r="BQ21" s="736"/>
      <c r="BR21" s="736"/>
      <c r="BS21" s="736"/>
      <c r="BT21" s="736"/>
      <c r="BU21" s="736"/>
      <c r="BV21" s="736"/>
      <c r="BW21" s="736"/>
      <c r="BX21" s="736"/>
      <c r="BY21" s="736"/>
      <c r="BZ21" s="736"/>
      <c r="CA21" s="736"/>
      <c r="CB21" s="736"/>
      <c r="CC21" s="736"/>
      <c r="CD21" s="736"/>
      <c r="CE21" s="736"/>
      <c r="CF21" s="736"/>
      <c r="CG21" s="736"/>
      <c r="CH21" s="736"/>
      <c r="CI21" s="736"/>
      <c r="CJ21" s="736"/>
      <c r="CK21" s="736"/>
      <c r="CL21" s="736"/>
      <c r="CM21" s="736"/>
      <c r="CN21" s="736"/>
      <c r="CO21" s="736"/>
      <c r="CP21" s="736"/>
      <c r="CQ21" s="736"/>
      <c r="CR21" s="736"/>
      <c r="CS21" s="736"/>
      <c r="CT21" s="736"/>
      <c r="CU21" s="736"/>
      <c r="CV21" s="736"/>
      <c r="CW21" s="736"/>
    </row>
    <row r="22" spans="1:101" ht="5.25" customHeight="1">
      <c r="A22" s="954"/>
      <c r="B22" s="954"/>
      <c r="C22" s="954"/>
      <c r="D22" s="954"/>
      <c r="E22" s="954"/>
      <c r="F22" s="954"/>
      <c r="G22" s="954"/>
      <c r="H22" s="954"/>
      <c r="I22" s="954"/>
      <c r="J22" s="954"/>
      <c r="K22" s="954"/>
      <c r="L22" s="954"/>
      <c r="M22" s="954"/>
      <c r="N22" s="954"/>
      <c r="O22" s="954"/>
      <c r="P22" s="954"/>
      <c r="Q22" s="954"/>
      <c r="R22" s="954"/>
      <c r="S22" s="954"/>
      <c r="T22" s="954"/>
      <c r="U22" s="954"/>
      <c r="V22" s="954"/>
      <c r="W22" s="954"/>
      <c r="X22" s="954"/>
      <c r="Y22" s="954"/>
      <c r="Z22" s="954"/>
      <c r="AA22" s="954"/>
      <c r="AB22" s="954"/>
      <c r="AC22" s="954"/>
      <c r="AD22" s="954"/>
      <c r="AE22" s="954"/>
      <c r="AF22" s="954"/>
      <c r="AG22" s="954"/>
      <c r="AH22" s="954"/>
      <c r="AI22" s="954"/>
      <c r="AJ22" s="954"/>
      <c r="AK22" s="954"/>
      <c r="AL22" s="954"/>
      <c r="AM22" s="954"/>
      <c r="AN22" s="954"/>
      <c r="AO22" s="954"/>
      <c r="AP22" s="954"/>
      <c r="AQ22" s="954"/>
      <c r="AR22" s="954"/>
      <c r="AS22" s="954"/>
      <c r="AT22" s="954"/>
      <c r="AU22" s="954"/>
      <c r="AV22" s="954"/>
      <c r="AW22" s="954"/>
      <c r="AX22" s="954"/>
      <c r="AY22" s="954"/>
      <c r="AZ22" s="954"/>
      <c r="BA22" s="954"/>
      <c r="BB22" s="954"/>
      <c r="BC22" s="954"/>
      <c r="BD22" s="954"/>
      <c r="BE22" s="954"/>
      <c r="BF22" s="954"/>
      <c r="BG22" s="954"/>
      <c r="BH22" s="954"/>
      <c r="BI22" s="954"/>
      <c r="BJ22" s="954"/>
      <c r="BK22" s="954"/>
      <c r="BL22" s="954"/>
      <c r="BM22" s="954"/>
      <c r="BN22" s="954"/>
      <c r="BO22" s="954"/>
      <c r="BP22" s="954"/>
      <c r="BQ22" s="954"/>
      <c r="BR22" s="954"/>
      <c r="BS22" s="954"/>
      <c r="BT22" s="954"/>
      <c r="BU22" s="954"/>
      <c r="BV22" s="954"/>
      <c r="BW22" s="954"/>
      <c r="BX22" s="954"/>
      <c r="BY22" s="954"/>
      <c r="BZ22" s="954"/>
      <c r="CA22" s="954"/>
      <c r="CB22" s="954"/>
      <c r="CC22" s="954"/>
      <c r="CD22" s="954"/>
      <c r="CE22" s="954"/>
      <c r="CF22" s="954"/>
      <c r="CG22" s="954"/>
      <c r="CH22" s="954"/>
      <c r="CI22" s="954"/>
      <c r="CJ22" s="954"/>
      <c r="CK22" s="954"/>
      <c r="CL22" s="954"/>
      <c r="CM22" s="954"/>
      <c r="CN22" s="954"/>
      <c r="CO22" s="954"/>
      <c r="CP22" s="954"/>
      <c r="CQ22" s="954"/>
      <c r="CR22" s="954"/>
      <c r="CS22" s="954"/>
      <c r="CT22" s="954"/>
      <c r="CU22" s="954"/>
      <c r="CV22" s="954"/>
      <c r="CW22" s="954"/>
    </row>
    <row r="23" spans="1:101" ht="11.25" customHeight="1">
      <c r="A23" s="696" t="s">
        <v>271</v>
      </c>
      <c r="B23" s="349" t="s">
        <v>782</v>
      </c>
      <c r="C23" s="937">
        <v>448657</v>
      </c>
      <c r="D23" s="1269">
        <v>100</v>
      </c>
      <c r="E23" s="1153">
        <v>125</v>
      </c>
      <c r="F23" s="1067">
        <v>7</v>
      </c>
      <c r="G23" s="1153">
        <v>4.5</v>
      </c>
      <c r="H23" s="332" t="s">
        <v>472</v>
      </c>
      <c r="I23" s="1154">
        <v>450</v>
      </c>
      <c r="J23" s="940">
        <v>24000</v>
      </c>
      <c r="K23" s="1155">
        <v>900</v>
      </c>
      <c r="L23" s="1160" t="s">
        <v>388</v>
      </c>
      <c r="M23" s="684" t="s">
        <v>389</v>
      </c>
      <c r="N23" s="1154">
        <v>450</v>
      </c>
      <c r="O23" s="940">
        <v>4.49</v>
      </c>
      <c r="P23" s="349">
        <v>1</v>
      </c>
      <c r="Q23" s="249" t="s">
        <v>259</v>
      </c>
      <c r="R23" s="389">
        <v>1</v>
      </c>
      <c r="S23" s="851"/>
      <c r="T23" s="212"/>
      <c r="U23" s="629"/>
      <c r="V23" s="251"/>
      <c r="W23" s="251"/>
      <c r="X23" s="167"/>
      <c r="Y23" s="251"/>
      <c r="Z23" s="251"/>
      <c r="AA23" s="251"/>
      <c r="AB23" s="251"/>
      <c r="AC23" s="220"/>
      <c r="AD23" s="251"/>
      <c r="AE23" s="251"/>
      <c r="AF23" s="251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251"/>
      <c r="AR23" s="251"/>
      <c r="AS23" s="251"/>
      <c r="AT23" s="251"/>
      <c r="AU23" s="515"/>
      <c r="AV23" s="515"/>
      <c r="AW23" s="515"/>
      <c r="AX23" s="515"/>
      <c r="AY23" s="515"/>
      <c r="AZ23" s="515"/>
      <c r="BA23" s="515"/>
      <c r="BB23" s="884"/>
      <c r="BC23" s="736"/>
      <c r="BD23" s="251"/>
      <c r="BE23" s="251"/>
      <c r="BF23" s="251"/>
      <c r="BG23" s="228"/>
      <c r="BH23" s="251"/>
      <c r="BI23" s="251"/>
      <c r="BJ23" s="251"/>
      <c r="BK23" s="251"/>
      <c r="BL23" s="290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60"/>
      <c r="BZ23" s="260"/>
      <c r="CA23" s="251"/>
      <c r="CB23" s="251"/>
      <c r="CC23" s="251"/>
      <c r="CD23" s="262"/>
      <c r="CE23" s="251"/>
      <c r="CF23" s="251"/>
      <c r="CG23" s="778"/>
      <c r="CH23" s="778"/>
      <c r="CI23" s="778"/>
      <c r="CJ23" s="778"/>
      <c r="CK23" s="778"/>
      <c r="CL23" s="778"/>
      <c r="CM23" s="778"/>
      <c r="CN23" s="778"/>
      <c r="CO23" s="778"/>
      <c r="CP23" s="778"/>
      <c r="CQ23" s="778"/>
      <c r="CR23" s="778"/>
      <c r="CS23" s="778"/>
      <c r="CT23" s="778"/>
      <c r="CU23" s="778"/>
      <c r="CV23" s="778"/>
      <c r="CW23" s="778"/>
    </row>
    <row r="24" spans="1:101" ht="11.25" customHeight="1">
      <c r="A24" s="696"/>
      <c r="B24" s="349" t="s">
        <v>783</v>
      </c>
      <c r="C24" s="265" t="s">
        <v>401</v>
      </c>
      <c r="D24" s="1269">
        <v>100</v>
      </c>
      <c r="E24" s="1153">
        <v>137.5</v>
      </c>
      <c r="F24" s="1067">
        <v>8</v>
      </c>
      <c r="G24" s="1153">
        <v>4.8</v>
      </c>
      <c r="H24" s="332" t="s">
        <v>472</v>
      </c>
      <c r="I24" s="1154">
        <v>450</v>
      </c>
      <c r="J24" s="940">
        <v>24720</v>
      </c>
      <c r="K24" s="1155">
        <v>1035</v>
      </c>
      <c r="L24" s="1160" t="s">
        <v>388</v>
      </c>
      <c r="M24" s="684" t="s">
        <v>389</v>
      </c>
      <c r="N24" s="1154">
        <v>450</v>
      </c>
      <c r="O24" s="940">
        <v>4.49</v>
      </c>
      <c r="P24" s="349">
        <v>1</v>
      </c>
      <c r="Q24" s="249" t="s">
        <v>259</v>
      </c>
      <c r="R24" s="389">
        <v>1</v>
      </c>
      <c r="S24" s="851"/>
      <c r="T24" s="212"/>
      <c r="U24" s="629"/>
      <c r="V24" s="251"/>
      <c r="W24" s="251"/>
      <c r="X24" s="167"/>
      <c r="Y24" s="251"/>
      <c r="Z24" s="251"/>
      <c r="AA24" s="251"/>
      <c r="AB24" s="251"/>
      <c r="AC24" s="220"/>
      <c r="AD24" s="251"/>
      <c r="AE24" s="251"/>
      <c r="AF24" s="251"/>
      <c r="AG24" s="251"/>
      <c r="AH24" s="251"/>
      <c r="AI24" s="251"/>
      <c r="AJ24" s="251"/>
      <c r="AK24" s="251"/>
      <c r="AL24" s="251"/>
      <c r="AM24" s="251"/>
      <c r="AN24" s="251"/>
      <c r="AO24" s="251"/>
      <c r="AP24" s="251"/>
      <c r="AQ24" s="251"/>
      <c r="AR24" s="251"/>
      <c r="AS24" s="251"/>
      <c r="AT24" s="251"/>
      <c r="AU24" s="515"/>
      <c r="AV24" s="515"/>
      <c r="AW24" s="515"/>
      <c r="AX24" s="515"/>
      <c r="AY24" s="515"/>
      <c r="AZ24" s="515"/>
      <c r="BA24" s="515"/>
      <c r="BB24" s="884"/>
      <c r="BC24" s="736"/>
      <c r="BD24" s="251"/>
      <c r="BE24" s="251"/>
      <c r="BF24" s="251"/>
      <c r="BG24" s="228"/>
      <c r="BH24" s="251"/>
      <c r="BI24" s="251"/>
      <c r="BJ24" s="251"/>
      <c r="BK24" s="251"/>
      <c r="BL24" s="290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60"/>
      <c r="BZ24" s="260"/>
      <c r="CA24" s="251"/>
      <c r="CB24" s="251"/>
      <c r="CC24" s="251"/>
      <c r="CD24" s="262"/>
      <c r="CE24" s="251"/>
      <c r="CF24" s="251"/>
      <c r="CG24" s="778"/>
      <c r="CH24" s="778"/>
      <c r="CI24" s="778"/>
      <c r="CJ24" s="778"/>
      <c r="CK24" s="778"/>
      <c r="CL24" s="778"/>
      <c r="CM24" s="778"/>
      <c r="CN24" s="778"/>
      <c r="CO24" s="778"/>
      <c r="CP24" s="778"/>
      <c r="CQ24" s="778"/>
      <c r="CR24" s="778"/>
      <c r="CS24" s="778"/>
      <c r="CT24" s="778"/>
      <c r="CU24" s="778"/>
      <c r="CV24" s="778"/>
      <c r="CW24" s="778"/>
    </row>
    <row r="25" spans="1:101" ht="11.25" customHeight="1">
      <c r="A25" s="696"/>
      <c r="B25" s="980" t="s">
        <v>784</v>
      </c>
      <c r="C25" s="265" t="s">
        <v>401</v>
      </c>
      <c r="D25" s="1269">
        <v>100</v>
      </c>
      <c r="E25" s="1153">
        <v>145</v>
      </c>
      <c r="F25" s="1067">
        <v>7</v>
      </c>
      <c r="G25" s="1270">
        <v>5</v>
      </c>
      <c r="H25" s="332" t="s">
        <v>435</v>
      </c>
      <c r="I25" s="1154">
        <v>660</v>
      </c>
      <c r="J25" s="940">
        <v>22000</v>
      </c>
      <c r="K25" s="1155">
        <v>1000</v>
      </c>
      <c r="L25" s="1160" t="s">
        <v>388</v>
      </c>
      <c r="M25" s="684" t="s">
        <v>389</v>
      </c>
      <c r="N25" s="1154">
        <v>450</v>
      </c>
      <c r="O25" s="1199">
        <v>4.5</v>
      </c>
      <c r="P25" s="349">
        <v>1</v>
      </c>
      <c r="Q25" s="249" t="s">
        <v>259</v>
      </c>
      <c r="R25" s="389">
        <v>1</v>
      </c>
      <c r="S25" s="851"/>
      <c r="T25" s="212"/>
      <c r="U25" s="629"/>
      <c r="V25" s="251"/>
      <c r="W25" s="251"/>
      <c r="X25" s="167"/>
      <c r="Y25" s="251"/>
      <c r="Z25" s="251"/>
      <c r="AA25" s="251"/>
      <c r="AB25" s="251"/>
      <c r="AC25" s="220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1"/>
      <c r="AR25" s="251"/>
      <c r="AS25" s="251"/>
      <c r="AT25" s="251"/>
      <c r="AU25" s="515"/>
      <c r="AV25" s="515"/>
      <c r="AW25" s="515"/>
      <c r="AX25" s="515"/>
      <c r="AY25" s="515"/>
      <c r="AZ25" s="515"/>
      <c r="BA25" s="515"/>
      <c r="BB25" s="884"/>
      <c r="BC25" s="736"/>
      <c r="BD25" s="251"/>
      <c r="BE25" s="251"/>
      <c r="BF25" s="251"/>
      <c r="BG25" s="228"/>
      <c r="BH25" s="251"/>
      <c r="BI25" s="251"/>
      <c r="BJ25" s="251"/>
      <c r="BK25" s="251"/>
      <c r="BL25" s="290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60"/>
      <c r="BZ25" s="260"/>
      <c r="CA25" s="251"/>
      <c r="CB25" s="251"/>
      <c r="CC25" s="251"/>
      <c r="CD25" s="262"/>
      <c r="CE25" s="251"/>
      <c r="CF25" s="251"/>
      <c r="CG25" s="778"/>
      <c r="CH25" s="778"/>
      <c r="CI25" s="778"/>
      <c r="CJ25" s="778"/>
      <c r="CK25" s="778"/>
      <c r="CL25" s="778"/>
      <c r="CM25" s="778"/>
      <c r="CN25" s="778"/>
      <c r="CO25" s="778"/>
      <c r="CP25" s="778"/>
      <c r="CQ25" s="778"/>
      <c r="CR25" s="778"/>
      <c r="CS25" s="778"/>
      <c r="CT25" s="778"/>
      <c r="CU25" s="778"/>
      <c r="CV25" s="778"/>
      <c r="CW25" s="778"/>
    </row>
    <row r="26" spans="1:254" s="122" customFormat="1" ht="5.25" customHeight="1">
      <c r="A26" s="954"/>
      <c r="B26" s="954"/>
      <c r="C26" s="954"/>
      <c r="D26" s="954"/>
      <c r="E26" s="954"/>
      <c r="F26" s="954"/>
      <c r="G26" s="954"/>
      <c r="H26" s="954"/>
      <c r="I26" s="954"/>
      <c r="J26" s="954"/>
      <c r="K26" s="954"/>
      <c r="L26" s="954"/>
      <c r="M26" s="954"/>
      <c r="N26" s="954"/>
      <c r="O26" s="954"/>
      <c r="P26" s="954"/>
      <c r="Q26" s="954"/>
      <c r="R26" s="954"/>
      <c r="S26" s="954"/>
      <c r="T26" s="954"/>
      <c r="U26" s="954"/>
      <c r="V26" s="954"/>
      <c r="W26" s="954"/>
      <c r="X26" s="954"/>
      <c r="Y26" s="954"/>
      <c r="Z26" s="954"/>
      <c r="AA26" s="954"/>
      <c r="AB26" s="954"/>
      <c r="AC26" s="954"/>
      <c r="AD26" s="954"/>
      <c r="AE26" s="954"/>
      <c r="AF26" s="954"/>
      <c r="AG26" s="954"/>
      <c r="AH26" s="954"/>
      <c r="AI26" s="954"/>
      <c r="AJ26" s="954"/>
      <c r="AK26" s="954"/>
      <c r="AL26" s="954"/>
      <c r="AM26" s="954"/>
      <c r="AN26" s="954"/>
      <c r="AO26" s="954"/>
      <c r="AP26" s="954"/>
      <c r="AQ26" s="954"/>
      <c r="AR26" s="954"/>
      <c r="AS26" s="954"/>
      <c r="AT26" s="954"/>
      <c r="AU26" s="954"/>
      <c r="AV26" s="954"/>
      <c r="AW26" s="954"/>
      <c r="AX26" s="954"/>
      <c r="AY26" s="954"/>
      <c r="AZ26" s="954"/>
      <c r="BA26" s="954"/>
      <c r="BB26" s="954"/>
      <c r="BC26" s="954"/>
      <c r="BD26" s="954"/>
      <c r="BE26" s="954"/>
      <c r="BF26" s="954"/>
      <c r="BG26" s="954"/>
      <c r="BH26" s="954"/>
      <c r="BI26" s="954"/>
      <c r="BJ26" s="954"/>
      <c r="BK26" s="954"/>
      <c r="BL26" s="954"/>
      <c r="BM26" s="954"/>
      <c r="BN26" s="954"/>
      <c r="BO26" s="954"/>
      <c r="BP26" s="954"/>
      <c r="BQ26" s="954"/>
      <c r="BR26" s="954"/>
      <c r="BS26" s="954"/>
      <c r="BT26" s="954"/>
      <c r="BU26" s="954"/>
      <c r="BV26" s="954"/>
      <c r="BW26" s="954"/>
      <c r="BX26" s="954"/>
      <c r="BY26" s="954"/>
      <c r="BZ26" s="954"/>
      <c r="CA26" s="954"/>
      <c r="CB26" s="954"/>
      <c r="CC26" s="954"/>
      <c r="CD26" s="954"/>
      <c r="CE26" s="954"/>
      <c r="CF26" s="954"/>
      <c r="CG26" s="954"/>
      <c r="CH26" s="954"/>
      <c r="CI26" s="954"/>
      <c r="CJ26" s="954"/>
      <c r="CK26" s="954"/>
      <c r="CL26" s="954"/>
      <c r="CM26" s="954"/>
      <c r="CN26" s="954"/>
      <c r="CO26" s="954"/>
      <c r="CP26" s="954"/>
      <c r="CQ26" s="954"/>
      <c r="CR26" s="954"/>
      <c r="CS26" s="954"/>
      <c r="CT26" s="954"/>
      <c r="CU26" s="954"/>
      <c r="CV26" s="954"/>
      <c r="CW26" s="954"/>
      <c r="IB26" s="342"/>
      <c r="IC26" s="342"/>
      <c r="ID26" s="342"/>
      <c r="IE26" s="342"/>
      <c r="IF26" s="342"/>
      <c r="IG26" s="342"/>
      <c r="IH26" s="342"/>
      <c r="II26" s="342"/>
      <c r="IJ26" s="342"/>
      <c r="IK26" s="342"/>
      <c r="IL26" s="342"/>
      <c r="IM26" s="342"/>
      <c r="IN26" s="342"/>
      <c r="IO26" s="342"/>
      <c r="IP26" s="342"/>
      <c r="IQ26" s="342"/>
      <c r="IR26" s="342"/>
      <c r="IS26" s="342"/>
      <c r="IT26" s="342"/>
    </row>
    <row r="27" spans="1:101" ht="11.25" customHeight="1">
      <c r="A27" s="743" t="s">
        <v>324</v>
      </c>
      <c r="B27" s="677" t="s">
        <v>785</v>
      </c>
      <c r="C27" s="380">
        <v>508471</v>
      </c>
      <c r="D27" s="380">
        <v>100</v>
      </c>
      <c r="E27" s="383">
        <v>165</v>
      </c>
      <c r="F27" s="1147">
        <v>14</v>
      </c>
      <c r="G27" s="383">
        <v>5.4</v>
      </c>
      <c r="H27" s="803" t="s">
        <v>427</v>
      </c>
      <c r="I27" s="820">
        <v>780</v>
      </c>
      <c r="J27" s="386">
        <v>17000</v>
      </c>
      <c r="K27" s="601">
        <v>600</v>
      </c>
      <c r="L27" s="1231" t="s">
        <v>388</v>
      </c>
      <c r="M27" s="603" t="s">
        <v>389</v>
      </c>
      <c r="N27" s="386">
        <v>450</v>
      </c>
      <c r="O27" s="386">
        <v>4</v>
      </c>
      <c r="P27" s="1133">
        <v>1</v>
      </c>
      <c r="Q27" s="249" t="s">
        <v>259</v>
      </c>
      <c r="R27" s="348">
        <v>1</v>
      </c>
      <c r="S27" s="251"/>
      <c r="T27" s="251"/>
      <c r="U27" s="629"/>
      <c r="V27" s="629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51"/>
      <c r="AI27" s="251"/>
      <c r="AJ27" s="251"/>
      <c r="AK27" s="629"/>
      <c r="AL27" s="251"/>
      <c r="AM27" s="251"/>
      <c r="AN27" s="251"/>
      <c r="AO27" s="251"/>
      <c r="AP27" s="230"/>
      <c r="AQ27" s="252"/>
      <c r="AR27" s="252"/>
      <c r="AS27" s="252"/>
      <c r="AT27" s="251"/>
      <c r="AU27" s="515"/>
      <c r="AV27" s="515"/>
      <c r="AW27" s="515"/>
      <c r="AX27" s="515"/>
      <c r="AY27" s="515"/>
      <c r="AZ27" s="515"/>
      <c r="BA27" s="515"/>
      <c r="BB27" s="613"/>
      <c r="BC27" s="313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310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778"/>
      <c r="CH27" s="778"/>
      <c r="CI27" s="778"/>
      <c r="CJ27" s="778"/>
      <c r="CK27" s="778"/>
      <c r="CL27" s="778"/>
      <c r="CM27" s="778"/>
      <c r="CN27" s="778"/>
      <c r="CO27" s="778"/>
      <c r="CP27" s="778"/>
      <c r="CQ27" s="778"/>
      <c r="CR27" s="778"/>
      <c r="CS27" s="778"/>
      <c r="CT27" s="778"/>
      <c r="CU27" s="778"/>
      <c r="CV27" s="778"/>
      <c r="CW27" s="778"/>
    </row>
    <row r="28" spans="1:101" ht="5.25" customHeight="1">
      <c r="A28" s="954"/>
      <c r="B28" s="954"/>
      <c r="C28" s="954"/>
      <c r="D28" s="954"/>
      <c r="E28" s="954"/>
      <c r="F28" s="954"/>
      <c r="G28" s="954"/>
      <c r="H28" s="954"/>
      <c r="I28" s="954"/>
      <c r="J28" s="954"/>
      <c r="K28" s="954"/>
      <c r="L28" s="954"/>
      <c r="M28" s="954"/>
      <c r="N28" s="954"/>
      <c r="O28" s="954"/>
      <c r="P28" s="954"/>
      <c r="Q28" s="954"/>
      <c r="R28" s="954"/>
      <c r="S28" s="954"/>
      <c r="T28" s="954"/>
      <c r="U28" s="954"/>
      <c r="V28" s="954"/>
      <c r="W28" s="954"/>
      <c r="X28" s="954"/>
      <c r="Y28" s="954"/>
      <c r="Z28" s="954"/>
      <c r="AA28" s="954"/>
      <c r="AB28" s="954"/>
      <c r="AC28" s="954"/>
      <c r="AD28" s="954"/>
      <c r="AE28" s="954"/>
      <c r="AF28" s="954"/>
      <c r="AG28" s="954"/>
      <c r="AH28" s="954"/>
      <c r="AI28" s="954"/>
      <c r="AJ28" s="954"/>
      <c r="AK28" s="954"/>
      <c r="AL28" s="954"/>
      <c r="AM28" s="954"/>
      <c r="AN28" s="954"/>
      <c r="AO28" s="954"/>
      <c r="AP28" s="954"/>
      <c r="AQ28" s="954"/>
      <c r="AR28" s="954"/>
      <c r="AS28" s="954"/>
      <c r="AT28" s="954"/>
      <c r="AU28" s="954"/>
      <c r="AV28" s="954"/>
      <c r="AW28" s="954"/>
      <c r="AX28" s="954"/>
      <c r="AY28" s="954"/>
      <c r="AZ28" s="954"/>
      <c r="BA28" s="954"/>
      <c r="BB28" s="954"/>
      <c r="BC28" s="954"/>
      <c r="BD28" s="954"/>
      <c r="BE28" s="954"/>
      <c r="BF28" s="954"/>
      <c r="BG28" s="954"/>
      <c r="BH28" s="954"/>
      <c r="BI28" s="954"/>
      <c r="BJ28" s="954"/>
      <c r="BK28" s="954"/>
      <c r="BL28" s="954"/>
      <c r="BM28" s="954"/>
      <c r="BN28" s="954"/>
      <c r="BO28" s="954"/>
      <c r="BP28" s="954"/>
      <c r="BQ28" s="954"/>
      <c r="BR28" s="954"/>
      <c r="BS28" s="954"/>
      <c r="BT28" s="954"/>
      <c r="BU28" s="954"/>
      <c r="BV28" s="954"/>
      <c r="BW28" s="954"/>
      <c r="BX28" s="954"/>
      <c r="BY28" s="954"/>
      <c r="BZ28" s="954"/>
      <c r="CA28" s="954"/>
      <c r="CB28" s="954"/>
      <c r="CC28" s="954"/>
      <c r="CD28" s="954"/>
      <c r="CE28" s="954"/>
      <c r="CF28" s="954"/>
      <c r="CG28" s="954"/>
      <c r="CH28" s="954"/>
      <c r="CI28" s="954"/>
      <c r="CJ28" s="954"/>
      <c r="CK28" s="954"/>
      <c r="CL28" s="954"/>
      <c r="CM28" s="954"/>
      <c r="CN28" s="954"/>
      <c r="CO28" s="954"/>
      <c r="CP28" s="954"/>
      <c r="CQ28" s="954"/>
      <c r="CR28" s="954"/>
      <c r="CS28" s="954"/>
      <c r="CT28" s="954"/>
      <c r="CU28" s="954"/>
      <c r="CV28" s="954"/>
      <c r="CW28" s="954"/>
    </row>
    <row r="29" spans="1:233" ht="12.75" customHeight="1">
      <c r="A29" s="877"/>
      <c r="B29" s="876"/>
      <c r="C29"/>
      <c r="D29"/>
      <c r="E29" s="772"/>
      <c r="F29" s="1234"/>
      <c r="G29" s="772"/>
      <c r="H29"/>
      <c r="I29"/>
      <c r="J29"/>
      <c r="K29"/>
      <c r="L29"/>
      <c r="M29" s="876"/>
      <c r="N29"/>
      <c r="O29"/>
      <c r="P29" s="876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 s="133"/>
      <c r="BC29" s="417"/>
      <c r="BD29" s="417"/>
      <c r="BE29" s="417"/>
      <c r="BF29" s="417"/>
      <c r="BG29" s="417"/>
      <c r="BH29" s="417"/>
      <c r="BI29" s="417"/>
      <c r="BJ29"/>
      <c r="BK29" s="418"/>
      <c r="BL29" s="418"/>
      <c r="BM29" s="418"/>
      <c r="BN29" s="418"/>
      <c r="BO29"/>
      <c r="BP29" s="419"/>
      <c r="BQ29"/>
      <c r="BR29" s="420"/>
      <c r="BS29" s="420"/>
      <c r="BT29" s="420"/>
      <c r="BU29"/>
      <c r="BV29" s="421"/>
      <c r="BW29" s="421"/>
      <c r="BX29"/>
      <c r="BY29" s="422"/>
      <c r="BZ29" s="422"/>
      <c r="CA29"/>
      <c r="CB29" s="423"/>
      <c r="CC29"/>
      <c r="CD29" s="424"/>
      <c r="CE29"/>
      <c r="CF29" s="425"/>
      <c r="CG29" s="425"/>
      <c r="CH29" s="425"/>
      <c r="CI29" s="425"/>
      <c r="CJ29" s="425"/>
      <c r="CK29" s="425"/>
      <c r="CL29" s="425"/>
      <c r="CM29" s="425"/>
      <c r="CN29" s="425"/>
      <c r="CO29"/>
      <c r="CP29" s="207"/>
      <c r="CQ29" s="207"/>
      <c r="CR29"/>
      <c r="CS29" s="426"/>
      <c r="CT29" s="426"/>
      <c r="CU29" s="426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</row>
    <row r="30" spans="2:240" ht="11.25" customHeight="1">
      <c r="B30" s="123"/>
      <c r="C30" s="124" t="s">
        <v>295</v>
      </c>
      <c r="E30" s="124"/>
      <c r="F30" s="124"/>
      <c r="G30" s="124"/>
      <c r="M30" s="128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BC30" s="417" t="s">
        <v>296</v>
      </c>
      <c r="BD30" s="417"/>
      <c r="BE30" s="417"/>
      <c r="BF30" s="417"/>
      <c r="BG30" s="417"/>
      <c r="BH30" s="417"/>
      <c r="BI30" s="417"/>
      <c r="BJ30"/>
      <c r="BK30" s="418" t="s">
        <v>297</v>
      </c>
      <c r="BL30" s="418"/>
      <c r="BM30" s="418"/>
      <c r="BN30" s="418"/>
      <c r="BO30"/>
      <c r="BP30" s="419"/>
      <c r="BQ30" s="427"/>
      <c r="BR30" s="420"/>
      <c r="BS30" s="420"/>
      <c r="BT30" s="420"/>
      <c r="BV30" s="421"/>
      <c r="BW30" s="421"/>
      <c r="BX30" s="133"/>
      <c r="BY30" s="422"/>
      <c r="BZ30" s="422"/>
      <c r="CA30" s="133"/>
      <c r="CB30" s="423"/>
      <c r="CD30" s="424"/>
      <c r="CF30" s="425"/>
      <c r="CG30" s="425"/>
      <c r="CH30" s="425"/>
      <c r="CI30" s="425"/>
      <c r="CJ30" s="425"/>
      <c r="CK30" s="428"/>
      <c r="CL30" s="428"/>
      <c r="CM30" s="428"/>
      <c r="CN30" s="428"/>
      <c r="CP30" s="429" t="s">
        <v>298</v>
      </c>
      <c r="CQ30" s="429"/>
      <c r="CR30" s="429"/>
      <c r="CS30" s="429"/>
      <c r="CT30" s="429"/>
      <c r="CU30" s="426"/>
      <c r="CW30"/>
      <c r="HZ30" s="132"/>
      <c r="IA30" s="132"/>
      <c r="IB30" s="132"/>
      <c r="IC30" s="132"/>
      <c r="ID30" s="132"/>
      <c r="IE30" s="132"/>
      <c r="IF30" s="132"/>
    </row>
    <row r="31" spans="2:240" ht="11.25" customHeight="1">
      <c r="B31" s="123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V31" s="416"/>
      <c r="W31" s="416"/>
      <c r="X31" s="416"/>
      <c r="Y31" s="416"/>
      <c r="Z31" s="416"/>
      <c r="AA31" s="416"/>
      <c r="AB31" s="416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 s="419"/>
      <c r="BQ31"/>
      <c r="BR31" s="420"/>
      <c r="BS31" s="420"/>
      <c r="BT31" s="420"/>
      <c r="BV31" s="421"/>
      <c r="BW31" s="421"/>
      <c r="BX31" s="133"/>
      <c r="BY31" s="422"/>
      <c r="BZ31" s="422"/>
      <c r="CA31" s="133"/>
      <c r="CB31" s="423"/>
      <c r="CD31" s="424"/>
      <c r="CF31" s="428"/>
      <c r="CG31" s="428"/>
      <c r="CH31" s="428"/>
      <c r="CI31" s="428"/>
      <c r="CJ31" s="428"/>
      <c r="CK31" s="428"/>
      <c r="CL31" s="428"/>
      <c r="CM31" s="428"/>
      <c r="CN31" s="428"/>
      <c r="CQ31"/>
      <c r="CR31"/>
      <c r="CS31" s="430" t="s">
        <v>299</v>
      </c>
      <c r="CT31" s="430"/>
      <c r="CU31" s="430"/>
      <c r="CV31" s="430"/>
      <c r="CW31" s="430"/>
      <c r="CX31"/>
      <c r="CY31" s="431"/>
      <c r="HZ31" s="132"/>
      <c r="IA31" s="132"/>
      <c r="IB31" s="132"/>
      <c r="IC31" s="132"/>
      <c r="ID31" s="132"/>
      <c r="IE31" s="132"/>
      <c r="IF31" s="132"/>
    </row>
    <row r="32" spans="2:240" ht="11.25" customHeight="1">
      <c r="B32" s="123"/>
      <c r="E32" s="124"/>
      <c r="F32" s="124"/>
      <c r="G32" s="124"/>
      <c r="M32" s="128"/>
      <c r="Q32" s="416"/>
      <c r="R32" s="416"/>
      <c r="S32" s="416"/>
      <c r="T32" s="416"/>
      <c r="U32" s="416"/>
      <c r="V32" s="416"/>
      <c r="W32" s="416"/>
      <c r="X32" s="416"/>
      <c r="Y32" s="416"/>
      <c r="Z32" s="416"/>
      <c r="AA32" s="416"/>
      <c r="AB32" s="416"/>
      <c r="BC32"/>
      <c r="BD32"/>
      <c r="BE32"/>
      <c r="BF32"/>
      <c r="BG32"/>
      <c r="BH32"/>
      <c r="BI32"/>
      <c r="BJ32"/>
      <c r="BK32"/>
      <c r="BL32"/>
      <c r="BM32"/>
      <c r="BN32"/>
      <c r="BO32" s="432" t="s">
        <v>300</v>
      </c>
      <c r="BP32" s="432"/>
      <c r="BQ32" s="432"/>
      <c r="BR32" s="432"/>
      <c r="BS32" s="432"/>
      <c r="BT32" s="432"/>
      <c r="BU32" s="432"/>
      <c r="BV32" s="432"/>
      <c r="BW32" s="432"/>
      <c r="BX32" s="432"/>
      <c r="BY32" s="422"/>
      <c r="BZ32" s="422"/>
      <c r="CA32" s="133"/>
      <c r="CB32" s="423"/>
      <c r="CD32" s="424"/>
      <c r="CE32"/>
      <c r="CF32" s="433" t="s">
        <v>301</v>
      </c>
      <c r="CG32" s="433"/>
      <c r="CH32" s="433"/>
      <c r="CI32" s="433"/>
      <c r="CJ32" s="433"/>
      <c r="CK32" s="433"/>
      <c r="CL32" s="433"/>
      <c r="CM32" s="433"/>
      <c r="CN32" s="433"/>
      <c r="CQ32"/>
      <c r="CR32"/>
      <c r="CS32" s="434" t="s">
        <v>302</v>
      </c>
      <c r="CT32" s="434"/>
      <c r="CU32" s="434"/>
      <c r="CV32" s="434"/>
      <c r="CW32" s="434"/>
      <c r="HZ32" s="132"/>
      <c r="IA32" s="132"/>
      <c r="IB32" s="132"/>
      <c r="IC32" s="132"/>
      <c r="ID32" s="132"/>
      <c r="IE32" s="132"/>
      <c r="IF32" s="132"/>
    </row>
    <row r="33" spans="2:240" ht="11.25" customHeight="1">
      <c r="B33" s="123"/>
      <c r="C33" s="435"/>
      <c r="D33" s="125"/>
      <c r="M33" s="128"/>
      <c r="Q33" s="416"/>
      <c r="R33" s="416"/>
      <c r="S33" s="416"/>
      <c r="T33" s="416"/>
      <c r="U33" s="416"/>
      <c r="V33" s="416"/>
      <c r="W33" s="416"/>
      <c r="X33" s="416"/>
      <c r="Y33" s="416"/>
      <c r="Z33" s="416"/>
      <c r="AA33" s="416"/>
      <c r="AB33" s="416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 s="420"/>
      <c r="BS33" s="420"/>
      <c r="BT33" s="420"/>
      <c r="BV33" s="421"/>
      <c r="BW33" s="421"/>
      <c r="BX33" s="133"/>
      <c r="BY33" s="422"/>
      <c r="BZ33" s="422"/>
      <c r="CA33" s="133"/>
      <c r="CB33" s="423"/>
      <c r="CD33" s="424"/>
      <c r="CW33"/>
      <c r="CX33"/>
      <c r="CY33"/>
      <c r="HZ33" s="132"/>
      <c r="IA33" s="132"/>
      <c r="IB33" s="132"/>
      <c r="IC33" s="132"/>
      <c r="ID33" s="132"/>
      <c r="IE33" s="132"/>
      <c r="IF33" s="132"/>
    </row>
    <row r="34" spans="2:240" ht="11.25" customHeight="1">
      <c r="B34" s="123"/>
      <c r="C34" s="436" t="s">
        <v>303</v>
      </c>
      <c r="D34" s="436"/>
      <c r="E34" s="436"/>
      <c r="F34" s="436"/>
      <c r="G34" s="436"/>
      <c r="H34" s="436"/>
      <c r="I34" s="436"/>
      <c r="J34" s="436"/>
      <c r="K34" s="436"/>
      <c r="L34" s="436"/>
      <c r="M34" s="436"/>
      <c r="BC34"/>
      <c r="BD34"/>
      <c r="BE34"/>
      <c r="BF34"/>
      <c r="BG34"/>
      <c r="BH34"/>
      <c r="BI34"/>
      <c r="BR34" s="437" t="s">
        <v>304</v>
      </c>
      <c r="BS34" s="437"/>
      <c r="BT34" s="437"/>
      <c r="BU34" s="437"/>
      <c r="BV34" s="437"/>
      <c r="BW34" s="437"/>
      <c r="BX34" s="438"/>
      <c r="BY34" s="422"/>
      <c r="BZ34" s="422"/>
      <c r="CA34" s="438"/>
      <c r="CB34" s="423"/>
      <c r="CD34" s="424"/>
      <c r="CF34"/>
      <c r="CG34"/>
      <c r="CH34"/>
      <c r="CI34"/>
      <c r="CW34"/>
      <c r="HZ34" s="132"/>
      <c r="IA34" s="132"/>
      <c r="IB34" s="132"/>
      <c r="IC34" s="132"/>
      <c r="ID34" s="132"/>
      <c r="IE34" s="132"/>
      <c r="IF34" s="132"/>
    </row>
    <row r="35" spans="2:240" ht="11.25" customHeight="1">
      <c r="B35" s="123"/>
      <c r="D35" s="125"/>
      <c r="M35" s="128"/>
      <c r="AE35"/>
      <c r="AU35" s="132"/>
      <c r="AV35" s="132"/>
      <c r="BC35"/>
      <c r="BD35"/>
      <c r="BE35"/>
      <c r="BF35"/>
      <c r="BV35" s="421"/>
      <c r="BW35" s="421"/>
      <c r="BX35" s="133"/>
      <c r="BY35" s="422"/>
      <c r="BZ35" s="422"/>
      <c r="CA35" s="133"/>
      <c r="CB35" s="423"/>
      <c r="CD35" s="424"/>
      <c r="CW35"/>
      <c r="HZ35" s="132"/>
      <c r="IA35" s="132"/>
      <c r="IB35" s="132"/>
      <c r="IC35" s="132"/>
      <c r="ID35" s="132"/>
      <c r="IE35" s="132"/>
      <c r="IF35" s="132"/>
    </row>
    <row r="36" spans="2:240" ht="11.25" customHeight="1">
      <c r="B36" s="123"/>
      <c r="D36" s="125"/>
      <c r="M36" s="128"/>
      <c r="BC36"/>
      <c r="BD36"/>
      <c r="BE36"/>
      <c r="BF36"/>
      <c r="BV36" s="439" t="s">
        <v>305</v>
      </c>
      <c r="BW36" s="439"/>
      <c r="BX36" s="439"/>
      <c r="BY36" s="439"/>
      <c r="BZ36" s="439"/>
      <c r="CA36" s="439"/>
      <c r="CB36" s="439"/>
      <c r="CC36" s="439"/>
      <c r="CD36" s="439"/>
      <c r="CE36" s="439"/>
      <c r="CF36" s="440"/>
      <c r="CW36"/>
      <c r="HZ36" s="132"/>
      <c r="IA36" s="132"/>
      <c r="IB36" s="132"/>
      <c r="IC36" s="132"/>
      <c r="ID36" s="132"/>
      <c r="IE36" s="132"/>
      <c r="IF36" s="132"/>
    </row>
    <row r="37" spans="2:240" ht="11.25" customHeight="1">
      <c r="B37" s="123"/>
      <c r="D37" s="125"/>
      <c r="M37" s="128"/>
      <c r="BC37"/>
      <c r="BD37"/>
      <c r="BE37"/>
      <c r="BF37"/>
      <c r="BX37" s="133"/>
      <c r="BY37" s="422"/>
      <c r="BZ37" s="422"/>
      <c r="CA37" s="133"/>
      <c r="CB37" s="423"/>
      <c r="CD37" s="424"/>
      <c r="CU37"/>
      <c r="CW37"/>
      <c r="HZ37" s="132"/>
      <c r="IA37" s="132"/>
      <c r="IB37" s="132"/>
      <c r="IC37" s="132"/>
      <c r="ID37" s="132"/>
      <c r="IE37" s="132"/>
      <c r="IF37" s="132"/>
    </row>
    <row r="38" spans="2:240" ht="11.25" customHeight="1">
      <c r="B38" s="123"/>
      <c r="D38" s="125"/>
      <c r="M38" s="128"/>
      <c r="BC38"/>
      <c r="BD38"/>
      <c r="BE38"/>
      <c r="BF38"/>
      <c r="BX38" s="133"/>
      <c r="BY38" s="441" t="s">
        <v>306</v>
      </c>
      <c r="BZ38" s="441"/>
      <c r="CA38" s="441"/>
      <c r="CB38" s="441"/>
      <c r="CC38" s="441"/>
      <c r="CD38" s="441"/>
      <c r="CE38" s="431"/>
      <c r="CF38" s="431"/>
      <c r="CG38" s="431"/>
      <c r="CH38" s="431"/>
      <c r="CI38" s="431"/>
      <c r="CJ38" s="431"/>
      <c r="CW38"/>
      <c r="HZ38" s="132"/>
      <c r="IA38" s="132"/>
      <c r="IB38" s="132"/>
      <c r="IC38" s="132"/>
      <c r="ID38" s="132"/>
      <c r="IE38" s="132"/>
      <c r="IF38" s="132"/>
    </row>
    <row r="39" spans="2:240" ht="11.25" customHeight="1">
      <c r="B39" s="123"/>
      <c r="D39" s="125"/>
      <c r="M39" s="128"/>
      <c r="O39" s="442"/>
      <c r="P39" s="443"/>
      <c r="Q39" s="444"/>
      <c r="R39" s="445"/>
      <c r="S39" s="133"/>
      <c r="T39" s="133"/>
      <c r="U39" s="133"/>
      <c r="V39" s="133"/>
      <c r="W39" s="133"/>
      <c r="X39" s="133"/>
      <c r="Y39" s="133"/>
      <c r="Z39" s="133"/>
      <c r="AA39" s="133"/>
      <c r="AB39" s="133"/>
      <c r="AC39" s="133"/>
      <c r="BC39"/>
      <c r="BD39"/>
      <c r="BE39"/>
      <c r="BF39"/>
      <c r="BX39" s="133"/>
      <c r="BY39" s="133"/>
      <c r="BZ39" s="133"/>
      <c r="CA39" s="133"/>
      <c r="CB39" s="423"/>
      <c r="CD39" s="424"/>
      <c r="CW39"/>
      <c r="HZ39" s="132"/>
      <c r="IA39" s="132"/>
      <c r="IB39" s="132"/>
      <c r="IC39" s="132"/>
      <c r="ID39" s="132"/>
      <c r="IE39" s="132"/>
      <c r="IF39" s="132"/>
    </row>
    <row r="40" spans="2:240" ht="11.25" customHeight="1">
      <c r="B40" s="123"/>
      <c r="D40" s="125"/>
      <c r="M40" s="128"/>
      <c r="O40" s="442"/>
      <c r="P40" s="443"/>
      <c r="Q40" s="444"/>
      <c r="R40" s="445"/>
      <c r="S40" s="133"/>
      <c r="T40" s="133"/>
      <c r="U40" s="133"/>
      <c r="V40" s="133"/>
      <c r="W40" s="133"/>
      <c r="X40" s="133"/>
      <c r="Y40" s="133"/>
      <c r="Z40" s="133"/>
      <c r="AA40" s="133"/>
      <c r="AB40" s="133"/>
      <c r="AC40" s="133"/>
      <c r="BC40"/>
      <c r="BD40"/>
      <c r="BE40"/>
      <c r="BF40"/>
      <c r="BX40" s="133"/>
      <c r="BY40" s="133"/>
      <c r="BZ40" s="133"/>
      <c r="CA40" s="446" t="s">
        <v>307</v>
      </c>
      <c r="CB40" s="447"/>
      <c r="CC40" s="447"/>
      <c r="CD40" s="447"/>
      <c r="CE40" s="447"/>
      <c r="CF40" s="447"/>
      <c r="CG40" s="447"/>
      <c r="CH40" s="447"/>
      <c r="CI40" s="431"/>
      <c r="CJ40" s="431"/>
      <c r="CK40" s="431"/>
      <c r="CL40" s="431"/>
      <c r="CW40"/>
      <c r="HZ40" s="132"/>
      <c r="IA40" s="132"/>
      <c r="IB40" s="132"/>
      <c r="IC40" s="132"/>
      <c r="ID40" s="132"/>
      <c r="IE40" s="132"/>
      <c r="IF40" s="132"/>
    </row>
    <row r="41" spans="2:240" ht="11.25" customHeight="1">
      <c r="B41" s="123"/>
      <c r="D41" s="125"/>
      <c r="M41" s="128"/>
      <c r="O41" s="442"/>
      <c r="P41" s="443"/>
      <c r="Q41" s="444"/>
      <c r="R41" s="445"/>
      <c r="S41" s="133"/>
      <c r="T41" s="133"/>
      <c r="U41" s="133"/>
      <c r="V41" s="133"/>
      <c r="W41" s="133"/>
      <c r="X41" s="133"/>
      <c r="Y41" s="133"/>
      <c r="Z41" s="133"/>
      <c r="AA41" s="133"/>
      <c r="AB41" s="133"/>
      <c r="AC41" s="133"/>
      <c r="BC41"/>
      <c r="BD41"/>
      <c r="BE41"/>
      <c r="BF41"/>
      <c r="BX41" s="133"/>
      <c r="BY41" s="133"/>
      <c r="BZ41" s="133"/>
      <c r="CA41" s="133"/>
      <c r="CB41" s="133"/>
      <c r="CD41" s="424"/>
      <c r="CW41"/>
      <c r="HZ41" s="132"/>
      <c r="IA41" s="132"/>
      <c r="IB41" s="132"/>
      <c r="IC41" s="132"/>
      <c r="ID41" s="132"/>
      <c r="IE41" s="132"/>
      <c r="IF41" s="132"/>
    </row>
    <row r="42" spans="2:240" ht="11.25" customHeight="1">
      <c r="B42" s="123"/>
      <c r="D42" s="125"/>
      <c r="M42" s="128"/>
      <c r="O42" s="442"/>
      <c r="P42" s="342"/>
      <c r="Q42" s="448"/>
      <c r="R42" s="448"/>
      <c r="S42" s="448"/>
      <c r="T42" s="448"/>
      <c r="U42" s="448"/>
      <c r="V42" s="448"/>
      <c r="W42" s="448"/>
      <c r="X42" s="448"/>
      <c r="Y42" s="448"/>
      <c r="Z42" s="448"/>
      <c r="AA42" s="448"/>
      <c r="AB42" s="133"/>
      <c r="AC42" s="133"/>
      <c r="BX42" s="133"/>
      <c r="BY42" s="133"/>
      <c r="BZ42" s="133"/>
      <c r="CA42" s="133"/>
      <c r="CB42" s="133"/>
      <c r="CC42" s="449" t="s">
        <v>308</v>
      </c>
      <c r="CD42" s="449"/>
      <c r="CE42" s="449"/>
      <c r="CF42" s="449"/>
      <c r="CG42" s="449"/>
      <c r="CH42" s="449"/>
      <c r="CI42" s="449"/>
      <c r="CJ42" s="449"/>
      <c r="CK42" s="449"/>
      <c r="CL42" s="431"/>
      <c r="CM42" s="431"/>
      <c r="CN42" s="431"/>
      <c r="CS42"/>
      <c r="CW42"/>
      <c r="HZ42" s="132"/>
      <c r="IA42" s="132"/>
      <c r="IB42" s="132"/>
      <c r="IC42" s="132"/>
      <c r="ID42" s="132"/>
      <c r="IE42" s="132"/>
      <c r="IF42" s="132"/>
    </row>
    <row r="43" spans="4:104" ht="12">
      <c r="D43" s="1238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 s="133"/>
      <c r="CZ43" s="133"/>
    </row>
    <row r="44" spans="76:104" ht="12">
      <c r="BX44" s="133"/>
      <c r="BY44" s="133"/>
      <c r="BZ44" s="133"/>
      <c r="CA44" s="133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Z44" s="133"/>
    </row>
    <row r="46" ht="12">
      <c r="D46" s="1128"/>
    </row>
    <row r="48" ht="12">
      <c r="D48" s="1128"/>
    </row>
    <row r="50" ht="12">
      <c r="D50" s="1128"/>
    </row>
  </sheetData>
  <sheetProtection selectLockedCells="1" selectUnlockedCells="1"/>
  <mergeCells count="255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6"/>
    <mergeCell ref="BB4:BB6"/>
    <mergeCell ref="A7:CW7"/>
    <mergeCell ref="A8:A12"/>
    <mergeCell ref="BB8:BB9"/>
    <mergeCell ref="B10:CW10"/>
    <mergeCell ref="B11:B12"/>
    <mergeCell ref="M11:M12"/>
    <mergeCell ref="P11:P12"/>
    <mergeCell ref="BB11:BB12"/>
    <mergeCell ref="BC11:BC12"/>
    <mergeCell ref="BD11:BD12"/>
    <mergeCell ref="BE11:BE12"/>
    <mergeCell ref="BF11:BF12"/>
    <mergeCell ref="BG11:BG12"/>
    <mergeCell ref="BH11:BH12"/>
    <mergeCell ref="BI11:BI12"/>
    <mergeCell ref="BJ11:BJ12"/>
    <mergeCell ref="BK11:BK12"/>
    <mergeCell ref="BL11:BL12"/>
    <mergeCell ref="BM11:BM12"/>
    <mergeCell ref="BN11:BN12"/>
    <mergeCell ref="BO11:BO12"/>
    <mergeCell ref="BP11:BP12"/>
    <mergeCell ref="BQ11:BQ12"/>
    <mergeCell ref="BR11:BR12"/>
    <mergeCell ref="BS11:BS12"/>
    <mergeCell ref="BT11:BT12"/>
    <mergeCell ref="BU11:BU12"/>
    <mergeCell ref="BV11:BV12"/>
    <mergeCell ref="BW11:BW12"/>
    <mergeCell ref="BX11:BX12"/>
    <mergeCell ref="BY11:BY12"/>
    <mergeCell ref="BZ11:BZ12"/>
    <mergeCell ref="CA11:CA12"/>
    <mergeCell ref="CB11:CB12"/>
    <mergeCell ref="CC11:CC12"/>
    <mergeCell ref="CD11:CD12"/>
    <mergeCell ref="CE11:CE12"/>
    <mergeCell ref="CF11:CF12"/>
    <mergeCell ref="CG11:CG12"/>
    <mergeCell ref="CH11:CH12"/>
    <mergeCell ref="CI11:CI12"/>
    <mergeCell ref="CJ11:CJ12"/>
    <mergeCell ref="CK11:CK12"/>
    <mergeCell ref="CL11:CL12"/>
    <mergeCell ref="CM11:CM12"/>
    <mergeCell ref="CN11:CN12"/>
    <mergeCell ref="CO11:CO12"/>
    <mergeCell ref="CP11:CP12"/>
    <mergeCell ref="CQ11:CQ12"/>
    <mergeCell ref="CR11:CR12"/>
    <mergeCell ref="CS11:CS12"/>
    <mergeCell ref="CT11:CT12"/>
    <mergeCell ref="CU11:CU12"/>
    <mergeCell ref="CV11:CV12"/>
    <mergeCell ref="CW11:CW12"/>
    <mergeCell ref="A13:CW13"/>
    <mergeCell ref="A14:A15"/>
    <mergeCell ref="BB14:BB15"/>
    <mergeCell ref="A16:CW16"/>
    <mergeCell ref="A17:A21"/>
    <mergeCell ref="B17:B18"/>
    <mergeCell ref="M17:M18"/>
    <mergeCell ref="P17:P18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J17:BJ18"/>
    <mergeCell ref="BK17:BK18"/>
    <mergeCell ref="BL17:BL18"/>
    <mergeCell ref="BM17:BM18"/>
    <mergeCell ref="BN17:BN18"/>
    <mergeCell ref="BO17:BO18"/>
    <mergeCell ref="BP17:BP18"/>
    <mergeCell ref="BQ17:BQ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E17:CE18"/>
    <mergeCell ref="CF17:CF18"/>
    <mergeCell ref="CG17:CG18"/>
    <mergeCell ref="CH17:CH18"/>
    <mergeCell ref="CI17:CI18"/>
    <mergeCell ref="CJ17:CJ18"/>
    <mergeCell ref="CK17:CK18"/>
    <mergeCell ref="CL17:CL18"/>
    <mergeCell ref="CM17:CM18"/>
    <mergeCell ref="CN17:CN18"/>
    <mergeCell ref="CO17:CO18"/>
    <mergeCell ref="CP17:CP18"/>
    <mergeCell ref="CQ17:CQ18"/>
    <mergeCell ref="CR17:CR18"/>
    <mergeCell ref="CS17:CS18"/>
    <mergeCell ref="CT17:CT18"/>
    <mergeCell ref="CU17:CU18"/>
    <mergeCell ref="CV17:CV18"/>
    <mergeCell ref="CW17:CW18"/>
    <mergeCell ref="B19:CW19"/>
    <mergeCell ref="B20:B21"/>
    <mergeCell ref="P20:P21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J20:BJ21"/>
    <mergeCell ref="BK20:BK21"/>
    <mergeCell ref="BL20:BL21"/>
    <mergeCell ref="BM20:BM21"/>
    <mergeCell ref="BN20:BN21"/>
    <mergeCell ref="BO20:BO21"/>
    <mergeCell ref="BP20:BP21"/>
    <mergeCell ref="BQ20:BQ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A22:CW22"/>
    <mergeCell ref="A23:A25"/>
    <mergeCell ref="BB23:BB25"/>
    <mergeCell ref="A26:CW26"/>
    <mergeCell ref="A28:CW28"/>
    <mergeCell ref="C30:G30"/>
    <mergeCell ref="CP30:CT30"/>
    <mergeCell ref="D31:U31"/>
    <mergeCell ref="CS31:CW31"/>
    <mergeCell ref="C32:G32"/>
    <mergeCell ref="CF32:CN32"/>
    <mergeCell ref="CS32:CW32"/>
    <mergeCell ref="C34:M34"/>
    <mergeCell ref="BR34:BW34"/>
    <mergeCell ref="CC42:CK42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5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N33" sqref="BN33"/>
    </sheetView>
  </sheetViews>
  <sheetFormatPr defaultColWidth="9.140625" defaultRowHeight="12.75"/>
  <cols>
    <col min="1" max="1" width="7.140625" style="444" customWidth="1"/>
    <col min="2" max="2" width="17.421875" style="811" customWidth="1"/>
    <col min="3" max="3" width="10.7109375" style="583" customWidth="1"/>
    <col min="4" max="4" width="8.7109375" style="124" customWidth="1"/>
    <col min="5" max="5" width="6.140625" style="1271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57421875" style="132" customWidth="1"/>
    <col min="20" max="20" width="4.00390625" style="132" customWidth="1"/>
    <col min="21" max="21" width="4.57421875" style="132" customWidth="1"/>
    <col min="22" max="23" width="3.7109375" style="132" customWidth="1"/>
    <col min="24" max="24" width="4.7109375" style="132" customWidth="1"/>
    <col min="25" max="25" width="4.421875" style="132" customWidth="1"/>
    <col min="26" max="26" width="3.28125" style="132" customWidth="1"/>
    <col min="27" max="27" width="4.140625" style="132" customWidth="1"/>
    <col min="28" max="28" width="2.57421875" style="132" customWidth="1"/>
    <col min="29" max="29" width="4.140625" style="132" customWidth="1"/>
    <col min="30" max="30" width="4.28125" style="132" customWidth="1"/>
    <col min="31" max="31" width="3.8515625" style="132" customWidth="1"/>
    <col min="32" max="32" width="4.140625" style="132" customWidth="1"/>
    <col min="33" max="33" width="3.8515625" style="132" customWidth="1"/>
    <col min="34" max="34" width="3.140625" style="132" customWidth="1"/>
    <col min="35" max="35" width="5.28125" style="132" customWidth="1"/>
    <col min="36" max="36" width="4.421875" style="132" customWidth="1"/>
    <col min="37" max="37" width="3.7109375" style="132" customWidth="1"/>
    <col min="38" max="38" width="3.57421875" style="132" customWidth="1"/>
    <col min="39" max="41" width="2.140625" style="132" customWidth="1"/>
    <col min="42" max="42" width="4.57421875" style="132" customWidth="1"/>
    <col min="43" max="43" width="4.8515625" style="132" customWidth="1"/>
    <col min="44" max="44" width="3.8515625" style="132" customWidth="1"/>
    <col min="45" max="45" width="7.00390625" style="132" customWidth="1"/>
    <col min="46" max="46" width="5.00390625" style="132" customWidth="1"/>
    <col min="47" max="47" width="4.28125" style="133" customWidth="1"/>
    <col min="48" max="48" width="6.00390625" style="133" customWidth="1"/>
    <col min="49" max="49" width="4.140625" style="133" customWidth="1"/>
    <col min="50" max="61" width="4.28125" style="133" customWidth="1"/>
    <col min="62" max="62" width="0.71875" style="133" customWidth="1"/>
    <col min="63" max="66" width="4.28125" style="133" customWidth="1"/>
    <col min="67" max="67" width="0.71875" style="133" customWidth="1"/>
    <col min="68" max="68" width="4.28125" style="133" customWidth="1"/>
    <col min="69" max="69" width="0.71875" style="133" customWidth="1"/>
    <col min="70" max="72" width="4.28125" style="133" customWidth="1"/>
    <col min="73" max="73" width="0.71875" style="133" customWidth="1"/>
    <col min="74" max="74" width="4.28125" style="133" customWidth="1"/>
    <col min="75" max="75" width="4.140625" style="132" customWidth="1"/>
    <col min="76" max="76" width="0.71875" style="132" customWidth="1"/>
    <col min="77" max="78" width="4.140625" style="132" customWidth="1"/>
    <col min="79" max="79" width="0.71875" style="132" customWidth="1"/>
    <col min="80" max="80" width="4.140625" style="132" customWidth="1"/>
    <col min="81" max="81" width="0.71875" style="132" customWidth="1"/>
    <col min="82" max="82" width="4.140625" style="132" customWidth="1"/>
    <col min="83" max="83" width="0.71875" style="132" customWidth="1"/>
    <col min="84" max="92" width="4.140625" style="132" customWidth="1"/>
    <col min="93" max="93" width="0.71875" style="132" customWidth="1"/>
    <col min="94" max="95" width="4.140625" style="132" customWidth="1"/>
    <col min="96" max="96" width="0.71875" style="132" customWidth="1"/>
    <col min="97" max="99" width="4.140625" style="132" customWidth="1"/>
    <col min="100" max="100" width="0.71875" style="132" customWidth="1"/>
    <col min="101" max="101" width="4.140625" style="132" customWidth="1"/>
    <col min="102" max="232" width="9.00390625" style="132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HY2" s="132"/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HY3" s="132"/>
      <c r="HZ3" s="132"/>
      <c r="IA3" s="132"/>
      <c r="IB3" s="132"/>
      <c r="IC3" s="132"/>
      <c r="ID3" s="132"/>
      <c r="IE3" s="132"/>
    </row>
    <row r="4" spans="1:101" ht="11.25" customHeight="1">
      <c r="A4" s="237" t="s">
        <v>253</v>
      </c>
      <c r="B4" s="732" t="s">
        <v>786</v>
      </c>
      <c r="C4" s="380">
        <v>20840568</v>
      </c>
      <c r="D4" s="380">
        <v>10000</v>
      </c>
      <c r="E4" s="1272">
        <v>0.003</v>
      </c>
      <c r="F4" s="382">
        <v>0</v>
      </c>
      <c r="G4" s="383">
        <v>0.5</v>
      </c>
      <c r="H4" s="384" t="s">
        <v>787</v>
      </c>
      <c r="I4" s="386">
        <v>6000</v>
      </c>
      <c r="J4" s="386">
        <v>150000</v>
      </c>
      <c r="K4" s="601">
        <v>5000</v>
      </c>
      <c r="L4" s="679" t="s">
        <v>256</v>
      </c>
      <c r="M4" s="332" t="s">
        <v>310</v>
      </c>
      <c r="N4" s="386">
        <v>120000</v>
      </c>
      <c r="O4" s="386">
        <v>3437</v>
      </c>
      <c r="P4" s="1133">
        <v>16</v>
      </c>
      <c r="Q4" s="249" t="s">
        <v>257</v>
      </c>
      <c r="R4" s="332">
        <v>4</v>
      </c>
      <c r="S4" s="251"/>
      <c r="T4" s="212"/>
      <c r="U4" s="213"/>
      <c r="V4" s="214"/>
      <c r="W4" s="251"/>
      <c r="X4" s="167"/>
      <c r="Y4" s="251"/>
      <c r="Z4" s="1158"/>
      <c r="AA4" s="251"/>
      <c r="AB4" s="251"/>
      <c r="AC4" s="251"/>
      <c r="AD4" s="251"/>
      <c r="AE4" s="251"/>
      <c r="AF4" s="251"/>
      <c r="AG4" s="251"/>
      <c r="AH4" s="251"/>
      <c r="AI4" s="629"/>
      <c r="AJ4" s="251"/>
      <c r="AK4" s="227"/>
      <c r="AL4" s="228"/>
      <c r="AM4" s="251"/>
      <c r="AN4" s="251"/>
      <c r="AO4" s="251"/>
      <c r="AP4" s="251"/>
      <c r="AQ4" s="252"/>
      <c r="AR4" s="251"/>
      <c r="AS4" s="251"/>
      <c r="AT4" s="251"/>
      <c r="AU4" s="515"/>
      <c r="AV4" s="515"/>
      <c r="AW4" s="515"/>
      <c r="AX4" s="515"/>
      <c r="AY4" s="1273"/>
      <c r="AZ4" s="1273"/>
      <c r="BA4" s="1273"/>
      <c r="BB4" s="884"/>
      <c r="BC4" s="946"/>
      <c r="BD4" s="946"/>
      <c r="BE4" s="946"/>
      <c r="BF4" s="946"/>
      <c r="BG4" s="946"/>
      <c r="BH4" s="946"/>
      <c r="BI4" s="946"/>
      <c r="BJ4" s="871"/>
      <c r="BK4" s="1073"/>
      <c r="BL4" s="1073"/>
      <c r="BM4" s="1073"/>
      <c r="BN4" s="1073"/>
      <c r="BO4" s="871"/>
      <c r="BP4" s="1074"/>
      <c r="BQ4" s="871"/>
      <c r="BR4" s="871"/>
      <c r="BS4" s="871"/>
      <c r="BT4" s="1075"/>
      <c r="BU4" s="871"/>
      <c r="BV4" s="871"/>
      <c r="BW4" s="871"/>
      <c r="BX4" s="871"/>
      <c r="BY4" s="1076"/>
      <c r="BZ4" s="1076"/>
      <c r="CA4" s="871"/>
      <c r="CB4" s="1274"/>
      <c r="CC4" s="871"/>
      <c r="CD4" s="1077"/>
      <c r="CE4" s="871"/>
      <c r="CF4" s="871"/>
      <c r="CG4" s="891"/>
      <c r="CH4" s="871"/>
      <c r="CI4" s="891"/>
      <c r="CJ4" s="891"/>
      <c r="CK4" s="871"/>
      <c r="CL4" s="871"/>
      <c r="CM4" s="871"/>
      <c r="CN4" s="871"/>
      <c r="CO4" s="871"/>
      <c r="CP4" s="871"/>
      <c r="CQ4" s="871"/>
      <c r="CR4" s="871"/>
      <c r="CS4" s="871"/>
      <c r="CT4" s="871"/>
      <c r="CU4" s="871"/>
      <c r="CV4" s="1072"/>
      <c r="CW4" s="871"/>
    </row>
    <row r="5" spans="1:101" ht="11.25" customHeight="1">
      <c r="A5" s="237"/>
      <c r="B5" s="732"/>
      <c r="C5" s="323"/>
      <c r="D5" s="323"/>
      <c r="E5" s="1275"/>
      <c r="F5" s="605"/>
      <c r="G5" s="604"/>
      <c r="H5" s="666"/>
      <c r="I5" s="600"/>
      <c r="J5" s="600"/>
      <c r="K5" s="607"/>
      <c r="L5" s="1125"/>
      <c r="M5" s="990"/>
      <c r="N5" s="600"/>
      <c r="O5" s="600"/>
      <c r="P5" s="1133"/>
      <c r="Q5" s="249" t="s">
        <v>258</v>
      </c>
      <c r="R5" s="332">
        <v>4</v>
      </c>
      <c r="S5" s="251"/>
      <c r="T5" s="212"/>
      <c r="U5" s="213"/>
      <c r="V5" s="214"/>
      <c r="W5" s="251"/>
      <c r="X5" s="167"/>
      <c r="Y5" s="251"/>
      <c r="Z5" s="1158"/>
      <c r="AA5" s="251"/>
      <c r="AB5" s="251"/>
      <c r="AC5" s="251"/>
      <c r="AD5" s="251"/>
      <c r="AE5" s="251"/>
      <c r="AF5" s="251"/>
      <c r="AG5" s="251"/>
      <c r="AH5" s="251"/>
      <c r="AI5" s="629"/>
      <c r="AJ5" s="629"/>
      <c r="AK5" s="227"/>
      <c r="AL5" s="228"/>
      <c r="AM5" s="251"/>
      <c r="AN5" s="251"/>
      <c r="AO5" s="251"/>
      <c r="AP5" s="251"/>
      <c r="AQ5" s="252"/>
      <c r="AR5" s="251"/>
      <c r="AS5" s="251"/>
      <c r="AT5" s="251"/>
      <c r="AU5" s="515"/>
      <c r="AV5" s="515"/>
      <c r="AW5" s="515"/>
      <c r="AX5" s="515"/>
      <c r="AY5" s="1273"/>
      <c r="AZ5" s="1273"/>
      <c r="BA5" s="1273"/>
      <c r="BB5" s="884"/>
      <c r="BC5" s="946"/>
      <c r="BD5" s="946"/>
      <c r="BE5" s="946"/>
      <c r="BF5" s="946"/>
      <c r="BG5" s="946"/>
      <c r="BH5" s="946"/>
      <c r="BI5" s="946"/>
      <c r="BJ5" s="615"/>
      <c r="BK5" s="1073"/>
      <c r="BL5" s="1073"/>
      <c r="BM5" s="1073"/>
      <c r="BN5" s="1073"/>
      <c r="BO5" s="615"/>
      <c r="BP5" s="1074"/>
      <c r="BQ5" s="615"/>
      <c r="BR5" s="871"/>
      <c r="BS5" s="871"/>
      <c r="BT5" s="871"/>
      <c r="BU5" s="615"/>
      <c r="BV5" s="871"/>
      <c r="BW5" s="871"/>
      <c r="BX5" s="615"/>
      <c r="BY5" s="1076"/>
      <c r="BZ5" s="1076"/>
      <c r="CA5" s="615"/>
      <c r="CB5" s="1274"/>
      <c r="CC5" s="615"/>
      <c r="CD5" s="1077"/>
      <c r="CE5" s="615"/>
      <c r="CF5" s="871"/>
      <c r="CG5" s="871"/>
      <c r="CH5" s="871"/>
      <c r="CI5" s="871"/>
      <c r="CJ5" s="871"/>
      <c r="CK5" s="871"/>
      <c r="CL5" s="871"/>
      <c r="CM5" s="871"/>
      <c r="CN5" s="871"/>
      <c r="CO5" s="871"/>
      <c r="CP5" s="871"/>
      <c r="CQ5" s="871"/>
      <c r="CR5" s="615"/>
      <c r="CS5" s="871"/>
      <c r="CT5" s="871"/>
      <c r="CU5" s="871"/>
      <c r="CV5" s="1072"/>
      <c r="CW5" s="871"/>
    </row>
    <row r="6" spans="1:101" ht="11.25" customHeight="1">
      <c r="A6" s="237"/>
      <c r="B6" s="732"/>
      <c r="C6" s="631"/>
      <c r="D6" s="323"/>
      <c r="E6" s="1275"/>
      <c r="F6" s="605"/>
      <c r="G6" s="604"/>
      <c r="H6" s="666"/>
      <c r="I6" s="600"/>
      <c r="J6" s="600"/>
      <c r="K6" s="607"/>
      <c r="L6" s="1125"/>
      <c r="M6" s="666"/>
      <c r="N6" s="600"/>
      <c r="O6" s="600"/>
      <c r="P6" s="1133"/>
      <c r="Q6" s="249" t="s">
        <v>259</v>
      </c>
      <c r="R6" s="332">
        <v>4</v>
      </c>
      <c r="S6" s="251"/>
      <c r="T6" s="212"/>
      <c r="U6" s="213"/>
      <c r="V6" s="214"/>
      <c r="W6" s="251"/>
      <c r="X6" s="167"/>
      <c r="Y6" s="251"/>
      <c r="Z6" s="1158"/>
      <c r="AA6" s="251"/>
      <c r="AB6" s="251"/>
      <c r="AC6" s="251"/>
      <c r="AD6" s="251"/>
      <c r="AE6" s="251"/>
      <c r="AF6" s="251"/>
      <c r="AG6" s="251"/>
      <c r="AH6" s="251"/>
      <c r="AI6" s="629"/>
      <c r="AJ6" s="251"/>
      <c r="AK6" s="227"/>
      <c r="AL6" s="228"/>
      <c r="AM6" s="251"/>
      <c r="AN6" s="251"/>
      <c r="AO6" s="251"/>
      <c r="AP6" s="251"/>
      <c r="AQ6" s="252"/>
      <c r="AR6" s="251"/>
      <c r="AS6" s="251"/>
      <c r="AT6" s="251"/>
      <c r="AU6" s="515"/>
      <c r="AV6" s="515"/>
      <c r="AW6" s="515"/>
      <c r="AX6" s="515"/>
      <c r="AY6" s="1273"/>
      <c r="AZ6" s="1273"/>
      <c r="BA6" s="1273"/>
      <c r="BB6" s="884"/>
      <c r="BC6" s="946"/>
      <c r="BD6" s="946"/>
      <c r="BE6" s="946"/>
      <c r="BF6" s="946"/>
      <c r="BG6" s="946"/>
      <c r="BH6" s="946"/>
      <c r="BI6" s="946"/>
      <c r="BJ6" s="615"/>
      <c r="BK6" s="1073"/>
      <c r="BL6" s="1073"/>
      <c r="BM6" s="1073"/>
      <c r="BN6" s="1073"/>
      <c r="BO6" s="615"/>
      <c r="BP6" s="1074"/>
      <c r="BQ6" s="615"/>
      <c r="BR6" s="871"/>
      <c r="BS6" s="871"/>
      <c r="BT6" s="871"/>
      <c r="BU6" s="615"/>
      <c r="BV6" s="871"/>
      <c r="BW6" s="871"/>
      <c r="BX6" s="615"/>
      <c r="BY6" s="1076"/>
      <c r="BZ6" s="1076"/>
      <c r="CA6" s="615"/>
      <c r="CB6" s="1274"/>
      <c r="CC6" s="615"/>
      <c r="CD6" s="1077"/>
      <c r="CE6" s="615"/>
      <c r="CF6" s="871"/>
      <c r="CG6" s="871"/>
      <c r="CH6" s="871"/>
      <c r="CI6" s="871"/>
      <c r="CJ6" s="871"/>
      <c r="CK6" s="871"/>
      <c r="CL6" s="871"/>
      <c r="CM6" s="871"/>
      <c r="CN6" s="871"/>
      <c r="CO6" s="871"/>
      <c r="CP6" s="871"/>
      <c r="CQ6" s="871"/>
      <c r="CR6" s="615"/>
      <c r="CS6" s="871"/>
      <c r="CT6" s="871"/>
      <c r="CU6" s="871"/>
      <c r="CV6" s="1072"/>
      <c r="CW6" s="871"/>
    </row>
    <row r="7" spans="1:101" ht="11.25" customHeight="1">
      <c r="A7" s="237"/>
      <c r="B7" s="732"/>
      <c r="C7" s="631"/>
      <c r="D7" s="323"/>
      <c r="E7" s="1275"/>
      <c r="F7" s="605"/>
      <c r="G7" s="604"/>
      <c r="H7" s="666"/>
      <c r="I7" s="600"/>
      <c r="J7" s="600"/>
      <c r="K7" s="607"/>
      <c r="L7" s="1125"/>
      <c r="M7" s="666"/>
      <c r="N7" s="600"/>
      <c r="O7" s="600"/>
      <c r="P7" s="1133"/>
      <c r="Q7" s="249" t="s">
        <v>260</v>
      </c>
      <c r="R7" s="332">
        <v>4</v>
      </c>
      <c r="S7" s="251"/>
      <c r="T7" s="212"/>
      <c r="U7" s="213"/>
      <c r="V7" s="214"/>
      <c r="W7" s="251"/>
      <c r="X7" s="167"/>
      <c r="Y7" s="251"/>
      <c r="Z7" s="1158"/>
      <c r="AA7" s="251"/>
      <c r="AB7" s="251"/>
      <c r="AC7" s="251"/>
      <c r="AD7" s="251"/>
      <c r="AE7" s="251"/>
      <c r="AF7" s="251"/>
      <c r="AG7" s="251"/>
      <c r="AH7" s="251"/>
      <c r="AI7" s="629"/>
      <c r="AJ7" s="629"/>
      <c r="AK7" s="227"/>
      <c r="AL7" s="228"/>
      <c r="AM7" s="251"/>
      <c r="AN7" s="251"/>
      <c r="AO7" s="251"/>
      <c r="AP7" s="251"/>
      <c r="AQ7" s="252"/>
      <c r="AR7" s="251"/>
      <c r="AS7" s="251"/>
      <c r="AT7" s="251"/>
      <c r="AU7" s="515"/>
      <c r="AV7" s="515"/>
      <c r="AW7" s="515"/>
      <c r="AX7" s="515"/>
      <c r="AY7" s="1273"/>
      <c r="AZ7" s="1273"/>
      <c r="BA7" s="1273"/>
      <c r="BB7" s="884"/>
      <c r="BC7" s="946"/>
      <c r="BD7" s="946"/>
      <c r="BE7" s="946"/>
      <c r="BF7" s="946"/>
      <c r="BG7" s="946"/>
      <c r="BH7" s="946"/>
      <c r="BI7" s="946"/>
      <c r="BJ7" s="615"/>
      <c r="BK7" s="1073"/>
      <c r="BL7" s="1073"/>
      <c r="BM7" s="1073"/>
      <c r="BN7" s="1073"/>
      <c r="BO7" s="615"/>
      <c r="BP7" s="1074"/>
      <c r="BQ7" s="615"/>
      <c r="BR7" s="871"/>
      <c r="BS7" s="871"/>
      <c r="BT7" s="871"/>
      <c r="BU7" s="615"/>
      <c r="BV7" s="871"/>
      <c r="BW7" s="871"/>
      <c r="BX7" s="615"/>
      <c r="BY7" s="1076"/>
      <c r="BZ7" s="1076"/>
      <c r="CA7" s="615"/>
      <c r="CB7" s="1274"/>
      <c r="CC7" s="615"/>
      <c r="CD7" s="1077"/>
      <c r="CE7" s="615"/>
      <c r="CF7" s="871"/>
      <c r="CG7" s="871"/>
      <c r="CH7" s="871"/>
      <c r="CI7" s="871"/>
      <c r="CJ7" s="871"/>
      <c r="CK7" s="871"/>
      <c r="CL7" s="871"/>
      <c r="CM7" s="871"/>
      <c r="CN7" s="871"/>
      <c r="CO7" s="871"/>
      <c r="CP7" s="871"/>
      <c r="CQ7" s="871"/>
      <c r="CR7" s="615"/>
      <c r="CS7" s="871"/>
      <c r="CT7" s="871"/>
      <c r="CU7" s="871"/>
      <c r="CV7" s="1072"/>
      <c r="CW7" s="871"/>
    </row>
    <row r="8" spans="1:254" s="122" customFormat="1" ht="5.25" customHeight="1">
      <c r="A8" s="237"/>
      <c r="B8" s="1276"/>
      <c r="C8" s="1276"/>
      <c r="D8" s="1276"/>
      <c r="E8" s="1276"/>
      <c r="F8" s="1276"/>
      <c r="G8" s="1276"/>
      <c r="H8" s="1276"/>
      <c r="I8" s="1276"/>
      <c r="J8" s="1276"/>
      <c r="K8" s="1276"/>
      <c r="L8" s="1276"/>
      <c r="M8" s="1276"/>
      <c r="N8" s="1276"/>
      <c r="O8" s="1276"/>
      <c r="P8" s="1276"/>
      <c r="Q8" s="1276"/>
      <c r="R8" s="1276"/>
      <c r="S8" s="1276"/>
      <c r="T8" s="1276"/>
      <c r="U8" s="1276"/>
      <c r="V8" s="1276"/>
      <c r="W8" s="1276"/>
      <c r="X8" s="1276"/>
      <c r="Y8" s="1276"/>
      <c r="Z8" s="1276"/>
      <c r="AA8" s="1276"/>
      <c r="AB8" s="1276"/>
      <c r="AC8" s="1276"/>
      <c r="AD8" s="1276"/>
      <c r="AE8" s="1276"/>
      <c r="AF8" s="1276"/>
      <c r="AG8" s="1276"/>
      <c r="AH8" s="1276"/>
      <c r="AI8" s="1276"/>
      <c r="AJ8" s="1276"/>
      <c r="AK8" s="1276"/>
      <c r="AL8" s="1276"/>
      <c r="AM8" s="1276"/>
      <c r="AN8" s="1276"/>
      <c r="AO8" s="1276"/>
      <c r="AP8" s="1276"/>
      <c r="AQ8" s="1276"/>
      <c r="AR8" s="1276"/>
      <c r="AS8" s="1276"/>
      <c r="AT8" s="1276"/>
      <c r="AU8" s="1276"/>
      <c r="AV8" s="1276"/>
      <c r="AW8" s="1276"/>
      <c r="AX8" s="1276"/>
      <c r="AY8" s="1276"/>
      <c r="AZ8" s="1276"/>
      <c r="BA8" s="1276"/>
      <c r="BB8" s="1276"/>
      <c r="BC8" s="296"/>
      <c r="BD8" s="296"/>
      <c r="BE8" s="296"/>
      <c r="BF8" s="296"/>
      <c r="BG8" s="296"/>
      <c r="BH8" s="296"/>
      <c r="BI8" s="296"/>
      <c r="BJ8" s="296"/>
      <c r="BK8" s="296"/>
      <c r="BL8" s="296"/>
      <c r="BM8" s="296"/>
      <c r="BN8" s="296"/>
      <c r="BO8" s="296"/>
      <c r="BP8" s="296"/>
      <c r="BQ8" s="296"/>
      <c r="BR8" s="296"/>
      <c r="BS8" s="296"/>
      <c r="BT8" s="296"/>
      <c r="BU8" s="296"/>
      <c r="BV8" s="296"/>
      <c r="BW8" s="296"/>
      <c r="BX8" s="296"/>
      <c r="BY8" s="296"/>
      <c r="BZ8" s="296"/>
      <c r="CA8" s="296"/>
      <c r="CB8" s="296"/>
      <c r="CC8" s="296"/>
      <c r="CD8" s="296"/>
      <c r="CE8" s="296"/>
      <c r="CF8" s="296"/>
      <c r="CG8" s="296"/>
      <c r="CH8" s="296"/>
      <c r="CI8" s="296"/>
      <c r="CJ8" s="296"/>
      <c r="CK8" s="296"/>
      <c r="CL8" s="296"/>
      <c r="CM8" s="296"/>
      <c r="CN8" s="296"/>
      <c r="CO8" s="296"/>
      <c r="CP8" s="296"/>
      <c r="CQ8" s="296"/>
      <c r="CR8" s="296"/>
      <c r="CS8" s="296"/>
      <c r="CT8" s="296"/>
      <c r="CU8" s="296"/>
      <c r="CV8" s="296"/>
      <c r="CW8" s="296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  <c r="IT8" s="342"/>
    </row>
    <row r="9" spans="1:101" ht="11.25" customHeight="1">
      <c r="A9" s="237"/>
      <c r="B9" s="732" t="s">
        <v>788</v>
      </c>
      <c r="C9" s="380">
        <v>25644936</v>
      </c>
      <c r="D9" s="380">
        <v>10000</v>
      </c>
      <c r="E9" s="1272">
        <v>0.003</v>
      </c>
      <c r="F9" s="382">
        <v>0</v>
      </c>
      <c r="G9" s="383">
        <v>0.5</v>
      </c>
      <c r="H9" s="384" t="s">
        <v>350</v>
      </c>
      <c r="I9" s="386">
        <v>7000</v>
      </c>
      <c r="J9" s="386">
        <v>200000</v>
      </c>
      <c r="K9" s="601">
        <v>6000</v>
      </c>
      <c r="L9" s="679" t="s">
        <v>256</v>
      </c>
      <c r="M9" s="332" t="s">
        <v>310</v>
      </c>
      <c r="N9" s="386">
        <v>165000</v>
      </c>
      <c r="O9" s="386">
        <v>4950</v>
      </c>
      <c r="P9" s="1133">
        <v>32</v>
      </c>
      <c r="Q9" s="249" t="s">
        <v>257</v>
      </c>
      <c r="R9" s="332">
        <v>8</v>
      </c>
      <c r="S9" s="251"/>
      <c r="T9" s="212"/>
      <c r="U9" s="213"/>
      <c r="V9" s="214"/>
      <c r="W9" s="251"/>
      <c r="X9" s="167"/>
      <c r="Y9" s="251"/>
      <c r="Z9" s="1158"/>
      <c r="AA9" s="251"/>
      <c r="AB9" s="251"/>
      <c r="AC9" s="251"/>
      <c r="AD9" s="251"/>
      <c r="AE9" s="251"/>
      <c r="AF9" s="251"/>
      <c r="AG9" s="251"/>
      <c r="AH9" s="251"/>
      <c r="AI9" s="629"/>
      <c r="AJ9" s="251"/>
      <c r="AK9" s="227"/>
      <c r="AL9" s="228"/>
      <c r="AM9" s="251"/>
      <c r="AN9" s="251"/>
      <c r="AO9" s="251"/>
      <c r="AP9" s="251"/>
      <c r="AQ9" s="252"/>
      <c r="AR9" s="251"/>
      <c r="AS9" s="251"/>
      <c r="AT9" s="251"/>
      <c r="AU9" s="515"/>
      <c r="AV9" s="515"/>
      <c r="AW9" s="515"/>
      <c r="AX9" s="515"/>
      <c r="AY9" s="1273"/>
      <c r="AZ9" s="1273"/>
      <c r="BA9" s="1273"/>
      <c r="BB9" s="884"/>
      <c r="BC9" s="761"/>
      <c r="BD9" s="761"/>
      <c r="BE9" s="761"/>
      <c r="BF9" s="761"/>
      <c r="BG9" s="761"/>
      <c r="BH9" s="761"/>
      <c r="BI9" s="761"/>
      <c r="BJ9" s="615"/>
      <c r="BK9" s="1277"/>
      <c r="BL9" s="1277"/>
      <c r="BM9" s="1277"/>
      <c r="BN9" s="1277"/>
      <c r="BO9" s="615"/>
      <c r="BP9" s="1278"/>
      <c r="BQ9" s="615"/>
      <c r="BR9" s="615"/>
      <c r="BS9" s="1279"/>
      <c r="BT9" s="1279"/>
      <c r="BU9" s="615"/>
      <c r="BV9" s="615"/>
      <c r="BW9" s="615"/>
      <c r="BX9" s="615"/>
      <c r="BY9" s="1280"/>
      <c r="BZ9" s="1280"/>
      <c r="CA9" s="615"/>
      <c r="CB9" s="1281"/>
      <c r="CC9" s="615"/>
      <c r="CD9" s="1282"/>
      <c r="CE9" s="615"/>
      <c r="CF9" s="769"/>
      <c r="CG9" s="769"/>
      <c r="CH9" s="769"/>
      <c r="CI9" s="769"/>
      <c r="CJ9" s="769"/>
      <c r="CK9" s="615"/>
      <c r="CL9" s="615"/>
      <c r="CM9" s="615"/>
      <c r="CN9" s="615"/>
      <c r="CO9" s="615"/>
      <c r="CP9" s="615"/>
      <c r="CQ9" s="615"/>
      <c r="CR9" s="615"/>
      <c r="CS9" s="615"/>
      <c r="CT9" s="615"/>
      <c r="CU9" s="615"/>
      <c r="CV9" s="770"/>
      <c r="CW9" s="615"/>
    </row>
    <row r="10" spans="1:101" ht="11.25" customHeight="1">
      <c r="A10" s="237"/>
      <c r="B10" s="732"/>
      <c r="C10" s="323"/>
      <c r="D10" s="323"/>
      <c r="E10" s="1275"/>
      <c r="F10" s="605"/>
      <c r="G10" s="604"/>
      <c r="H10" s="666"/>
      <c r="I10" s="600"/>
      <c r="J10" s="600"/>
      <c r="K10" s="607"/>
      <c r="L10" s="1125"/>
      <c r="M10" s="990"/>
      <c r="N10" s="600"/>
      <c r="O10" s="600"/>
      <c r="P10" s="1133"/>
      <c r="Q10" s="249" t="s">
        <v>258</v>
      </c>
      <c r="R10" s="332">
        <v>8</v>
      </c>
      <c r="S10" s="251"/>
      <c r="T10" s="212"/>
      <c r="U10" s="213"/>
      <c r="V10" s="214"/>
      <c r="W10" s="251"/>
      <c r="X10" s="167"/>
      <c r="Y10" s="251"/>
      <c r="Z10" s="1158"/>
      <c r="AA10" s="251"/>
      <c r="AB10" s="251"/>
      <c r="AC10" s="251"/>
      <c r="AD10" s="251"/>
      <c r="AE10" s="251"/>
      <c r="AF10" s="251"/>
      <c r="AG10" s="251"/>
      <c r="AH10" s="251"/>
      <c r="AI10" s="629"/>
      <c r="AJ10" s="629"/>
      <c r="AK10" s="227"/>
      <c r="AL10" s="228"/>
      <c r="AM10" s="251"/>
      <c r="AN10" s="251"/>
      <c r="AO10" s="251"/>
      <c r="AP10" s="251"/>
      <c r="AQ10" s="252"/>
      <c r="AR10" s="251"/>
      <c r="AS10" s="251"/>
      <c r="AT10" s="251"/>
      <c r="AU10" s="515"/>
      <c r="AV10" s="515"/>
      <c r="AW10" s="515"/>
      <c r="AX10" s="515"/>
      <c r="AY10" s="1273"/>
      <c r="AZ10" s="1273"/>
      <c r="BA10" s="1273"/>
      <c r="BB10" s="884"/>
      <c r="BC10" s="761"/>
      <c r="BD10" s="761"/>
      <c r="BE10" s="761"/>
      <c r="BF10" s="761"/>
      <c r="BG10" s="761"/>
      <c r="BH10" s="761"/>
      <c r="BI10" s="761"/>
      <c r="BJ10" s="615"/>
      <c r="BK10" s="1277"/>
      <c r="BL10" s="1277"/>
      <c r="BM10" s="1277"/>
      <c r="BN10" s="1277"/>
      <c r="BO10" s="615"/>
      <c r="BP10" s="1278"/>
      <c r="BQ10" s="615"/>
      <c r="BR10" s="615"/>
      <c r="BS10" s="615"/>
      <c r="BT10" s="615"/>
      <c r="BU10" s="615"/>
      <c r="BV10" s="615"/>
      <c r="BW10" s="615"/>
      <c r="BX10" s="615"/>
      <c r="BY10" s="1280"/>
      <c r="BZ10" s="1280"/>
      <c r="CA10" s="615"/>
      <c r="CB10" s="1281"/>
      <c r="CC10" s="615"/>
      <c r="CD10" s="1282"/>
      <c r="CE10" s="615"/>
      <c r="CF10" s="769"/>
      <c r="CG10" s="769"/>
      <c r="CH10" s="769"/>
      <c r="CI10" s="769"/>
      <c r="CJ10" s="769"/>
      <c r="CK10" s="615"/>
      <c r="CL10" s="615"/>
      <c r="CM10" s="615"/>
      <c r="CN10" s="615"/>
      <c r="CO10" s="615"/>
      <c r="CP10" s="615"/>
      <c r="CQ10" s="615"/>
      <c r="CR10" s="615"/>
      <c r="CS10" s="615"/>
      <c r="CT10" s="615"/>
      <c r="CU10" s="615"/>
      <c r="CV10" s="770"/>
      <c r="CW10" s="615"/>
    </row>
    <row r="11" spans="1:101" ht="11.25" customHeight="1">
      <c r="A11" s="237"/>
      <c r="B11" s="732"/>
      <c r="C11" s="631"/>
      <c r="D11" s="323"/>
      <c r="E11" s="1275"/>
      <c r="F11" s="605"/>
      <c r="G11" s="604"/>
      <c r="H11" s="666"/>
      <c r="I11" s="600"/>
      <c r="J11" s="600"/>
      <c r="K11" s="607"/>
      <c r="L11" s="1125"/>
      <c r="M11" s="666"/>
      <c r="N11" s="600"/>
      <c r="O11" s="600"/>
      <c r="P11" s="1133"/>
      <c r="Q11" s="249" t="s">
        <v>259</v>
      </c>
      <c r="R11" s="332">
        <v>8</v>
      </c>
      <c r="S11" s="251"/>
      <c r="T11" s="212"/>
      <c r="U11" s="213"/>
      <c r="V11" s="214"/>
      <c r="W11" s="251"/>
      <c r="X11" s="167"/>
      <c r="Y11" s="251"/>
      <c r="Z11" s="1158"/>
      <c r="AA11" s="251"/>
      <c r="AB11" s="251"/>
      <c r="AC11" s="251"/>
      <c r="AD11" s="251"/>
      <c r="AE11" s="251"/>
      <c r="AF11" s="251"/>
      <c r="AG11" s="251"/>
      <c r="AH11" s="251"/>
      <c r="AI11" s="629"/>
      <c r="AJ11" s="251"/>
      <c r="AK11" s="227"/>
      <c r="AL11" s="228"/>
      <c r="AM11" s="251"/>
      <c r="AN11" s="251"/>
      <c r="AO11" s="251"/>
      <c r="AP11" s="251"/>
      <c r="AQ11" s="252"/>
      <c r="AR11" s="251"/>
      <c r="AS11" s="251"/>
      <c r="AT11" s="251"/>
      <c r="AU11" s="515"/>
      <c r="AV11" s="515"/>
      <c r="AW11" s="515"/>
      <c r="AX11" s="515"/>
      <c r="AY11" s="1273"/>
      <c r="AZ11" s="1273"/>
      <c r="BA11" s="1273"/>
      <c r="BB11" s="884"/>
      <c r="BC11" s="761"/>
      <c r="BD11" s="761"/>
      <c r="BE11" s="761"/>
      <c r="BF11" s="761"/>
      <c r="BG11" s="761"/>
      <c r="BH11" s="761"/>
      <c r="BI11" s="761"/>
      <c r="BJ11" s="615"/>
      <c r="BK11" s="1277"/>
      <c r="BL11" s="1277"/>
      <c r="BM11" s="1277"/>
      <c r="BN11" s="1277"/>
      <c r="BO11" s="615"/>
      <c r="BP11" s="1278"/>
      <c r="BQ11" s="615"/>
      <c r="BR11" s="615"/>
      <c r="BS11" s="615"/>
      <c r="BT11" s="615"/>
      <c r="BU11" s="615"/>
      <c r="BV11" s="615"/>
      <c r="BW11" s="615"/>
      <c r="BX11" s="615"/>
      <c r="BY11" s="1280"/>
      <c r="BZ11" s="1280"/>
      <c r="CA11" s="615"/>
      <c r="CB11" s="1281"/>
      <c r="CC11" s="615"/>
      <c r="CD11" s="1282"/>
      <c r="CE11" s="615"/>
      <c r="CF11" s="769"/>
      <c r="CG11" s="769"/>
      <c r="CH11" s="769"/>
      <c r="CI11" s="769"/>
      <c r="CJ11" s="769"/>
      <c r="CK11" s="615"/>
      <c r="CL11" s="615"/>
      <c r="CM11" s="615"/>
      <c r="CN11" s="615"/>
      <c r="CO11" s="615"/>
      <c r="CP11" s="615"/>
      <c r="CQ11" s="615"/>
      <c r="CR11" s="615"/>
      <c r="CS11" s="615"/>
      <c r="CT11" s="615"/>
      <c r="CU11" s="615"/>
      <c r="CV11" s="770"/>
      <c r="CW11" s="615"/>
    </row>
    <row r="12" spans="1:101" ht="11.25" customHeight="1">
      <c r="A12" s="237"/>
      <c r="B12" s="732"/>
      <c r="C12" s="631"/>
      <c r="D12" s="323"/>
      <c r="E12" s="1275"/>
      <c r="F12" s="605"/>
      <c r="G12" s="604"/>
      <c r="H12" s="666"/>
      <c r="I12" s="600"/>
      <c r="J12" s="600"/>
      <c r="K12" s="607"/>
      <c r="L12" s="1125"/>
      <c r="M12" s="666"/>
      <c r="N12" s="600"/>
      <c r="O12" s="600"/>
      <c r="P12" s="1133"/>
      <c r="Q12" s="249" t="s">
        <v>260</v>
      </c>
      <c r="R12" s="332">
        <v>8</v>
      </c>
      <c r="S12" s="251"/>
      <c r="T12" s="212"/>
      <c r="U12" s="213"/>
      <c r="V12" s="214"/>
      <c r="W12" s="251"/>
      <c r="X12" s="167"/>
      <c r="Y12" s="251"/>
      <c r="Z12" s="1158"/>
      <c r="AA12" s="251"/>
      <c r="AB12" s="251"/>
      <c r="AC12" s="251"/>
      <c r="AD12" s="251"/>
      <c r="AE12" s="251"/>
      <c r="AF12" s="251"/>
      <c r="AG12" s="251"/>
      <c r="AH12" s="251"/>
      <c r="AI12" s="629"/>
      <c r="AJ12" s="629"/>
      <c r="AK12" s="227"/>
      <c r="AL12" s="228"/>
      <c r="AM12" s="251"/>
      <c r="AN12" s="251"/>
      <c r="AO12" s="251"/>
      <c r="AP12" s="251"/>
      <c r="AQ12" s="252"/>
      <c r="AR12" s="251"/>
      <c r="AS12" s="251"/>
      <c r="AT12" s="251"/>
      <c r="AU12" s="515"/>
      <c r="AV12" s="515"/>
      <c r="AW12" s="515"/>
      <c r="AX12" s="515"/>
      <c r="AY12" s="1273"/>
      <c r="AZ12" s="1273"/>
      <c r="BA12" s="1273"/>
      <c r="BB12" s="884"/>
      <c r="BC12" s="761"/>
      <c r="BD12" s="761"/>
      <c r="BE12" s="761"/>
      <c r="BF12" s="761"/>
      <c r="BG12" s="761"/>
      <c r="BH12" s="761"/>
      <c r="BI12" s="761"/>
      <c r="BJ12" s="615"/>
      <c r="BK12" s="1277"/>
      <c r="BL12" s="1277"/>
      <c r="BM12" s="1277"/>
      <c r="BN12" s="1277"/>
      <c r="BO12" s="615"/>
      <c r="BP12" s="1278"/>
      <c r="BQ12" s="615"/>
      <c r="BR12" s="615"/>
      <c r="BS12" s="615"/>
      <c r="BT12" s="615"/>
      <c r="BU12" s="615"/>
      <c r="BV12" s="615"/>
      <c r="BW12" s="615"/>
      <c r="BX12" s="615"/>
      <c r="BY12" s="1280"/>
      <c r="BZ12" s="1280"/>
      <c r="CA12" s="615"/>
      <c r="CB12" s="1281"/>
      <c r="CC12" s="615"/>
      <c r="CD12" s="1282"/>
      <c r="CE12" s="615"/>
      <c r="CF12" s="769"/>
      <c r="CG12" s="769"/>
      <c r="CH12" s="769"/>
      <c r="CI12" s="769"/>
      <c r="CJ12" s="769"/>
      <c r="CK12" s="615"/>
      <c r="CL12" s="615"/>
      <c r="CM12" s="615"/>
      <c r="CN12" s="615"/>
      <c r="CO12" s="615"/>
      <c r="CP12" s="615"/>
      <c r="CQ12" s="615"/>
      <c r="CR12" s="615"/>
      <c r="CS12" s="615"/>
      <c r="CT12" s="615"/>
      <c r="CU12" s="615"/>
      <c r="CV12" s="770"/>
      <c r="CW12" s="615"/>
    </row>
    <row r="13" spans="1:254" s="122" customFormat="1" ht="4.5" customHeight="1">
      <c r="A13" s="237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1276"/>
      <c r="BD13" s="1276"/>
      <c r="BE13" s="1276"/>
      <c r="BF13" s="1276"/>
      <c r="BG13" s="1276"/>
      <c r="BH13" s="1276"/>
      <c r="BI13" s="1276"/>
      <c r="BJ13" s="1276"/>
      <c r="BK13" s="1276"/>
      <c r="BL13" s="1276"/>
      <c r="BM13" s="1276"/>
      <c r="BN13" s="1276"/>
      <c r="BO13" s="1276"/>
      <c r="BP13" s="1276"/>
      <c r="BQ13" s="1276"/>
      <c r="BR13" s="1276"/>
      <c r="BS13" s="1276"/>
      <c r="BT13" s="1276"/>
      <c r="BU13" s="1276"/>
      <c r="BV13" s="1276"/>
      <c r="BW13" s="1276"/>
      <c r="BX13" s="1276"/>
      <c r="BY13" s="1276"/>
      <c r="BZ13" s="1276"/>
      <c r="CA13" s="1276"/>
      <c r="CB13" s="1276"/>
      <c r="CC13" s="1276"/>
      <c r="CD13" s="1276"/>
      <c r="CE13" s="1276"/>
      <c r="CF13" s="1276"/>
      <c r="CG13" s="1276"/>
      <c r="CH13" s="1276"/>
      <c r="CI13" s="1276"/>
      <c r="CJ13" s="1276"/>
      <c r="CK13" s="1276"/>
      <c r="CL13" s="1276"/>
      <c r="CM13" s="1276"/>
      <c r="CN13" s="1276"/>
      <c r="CO13" s="1276"/>
      <c r="CP13" s="1276"/>
      <c r="CQ13" s="1276"/>
      <c r="CR13" s="1276"/>
      <c r="CS13" s="1276"/>
      <c r="CT13" s="1276"/>
      <c r="CU13" s="1276"/>
      <c r="CV13" s="1276"/>
      <c r="CW13" s="1276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  <c r="IT13" s="342"/>
    </row>
    <row r="14" spans="1:101" ht="11.25" customHeight="1">
      <c r="A14" s="237"/>
      <c r="B14" s="732" t="s">
        <v>789</v>
      </c>
      <c r="C14" s="380">
        <v>28112044</v>
      </c>
      <c r="D14" s="380">
        <v>10000</v>
      </c>
      <c r="E14" s="1272">
        <v>0.003</v>
      </c>
      <c r="F14" s="382">
        <v>0</v>
      </c>
      <c r="G14" s="383">
        <v>0.5</v>
      </c>
      <c r="H14" s="384" t="s">
        <v>315</v>
      </c>
      <c r="I14" s="386">
        <v>10500</v>
      </c>
      <c r="J14" s="386">
        <v>250000</v>
      </c>
      <c r="K14" s="601">
        <v>9000</v>
      </c>
      <c r="L14" s="679" t="s">
        <v>256</v>
      </c>
      <c r="M14" s="332">
        <v>3</v>
      </c>
      <c r="N14" s="386">
        <v>165000</v>
      </c>
      <c r="O14" s="386">
        <v>4950</v>
      </c>
      <c r="P14" s="1133">
        <v>48</v>
      </c>
      <c r="Q14" s="249" t="s">
        <v>257</v>
      </c>
      <c r="R14" s="332">
        <v>4</v>
      </c>
      <c r="S14" s="251"/>
      <c r="T14" s="212"/>
      <c r="U14" s="213"/>
      <c r="V14" s="214"/>
      <c r="W14" s="251"/>
      <c r="X14" s="167"/>
      <c r="Y14" s="251"/>
      <c r="Z14" s="1158"/>
      <c r="AA14" s="251"/>
      <c r="AB14" s="251"/>
      <c r="AC14" s="251"/>
      <c r="AD14" s="251"/>
      <c r="AE14" s="251"/>
      <c r="AF14" s="251"/>
      <c r="AG14" s="251"/>
      <c r="AH14" s="251"/>
      <c r="AI14" s="629"/>
      <c r="AJ14" s="251"/>
      <c r="AK14" s="227"/>
      <c r="AL14" s="228"/>
      <c r="AM14" s="251"/>
      <c r="AN14" s="251"/>
      <c r="AO14" s="251"/>
      <c r="AP14" s="251"/>
      <c r="AQ14" s="252"/>
      <c r="AR14" s="251"/>
      <c r="AS14" s="251"/>
      <c r="AT14" s="251"/>
      <c r="AU14" s="515"/>
      <c r="AV14" s="515"/>
      <c r="AW14" s="515"/>
      <c r="AX14" s="515"/>
      <c r="AY14" s="1273"/>
      <c r="AZ14" s="1273"/>
      <c r="BA14" s="1273"/>
      <c r="BB14" s="884"/>
      <c r="BC14" s="761"/>
      <c r="BD14" s="761"/>
      <c r="BE14" s="761"/>
      <c r="BF14" s="761"/>
      <c r="BG14" s="761"/>
      <c r="BH14" s="761"/>
      <c r="BI14" s="761"/>
      <c r="BJ14" s="615"/>
      <c r="BK14" s="1277"/>
      <c r="BL14" s="1277"/>
      <c r="BM14" s="1277"/>
      <c r="BN14" s="1277"/>
      <c r="BO14" s="615"/>
      <c r="BP14" s="1278"/>
      <c r="BQ14" s="615"/>
      <c r="BR14" s="615"/>
      <c r="BS14" s="1279"/>
      <c r="BT14" s="1279"/>
      <c r="BU14" s="615"/>
      <c r="BV14" s="615"/>
      <c r="BW14" s="615"/>
      <c r="BX14" s="615"/>
      <c r="BY14" s="1280"/>
      <c r="BZ14" s="1280"/>
      <c r="CA14" s="615"/>
      <c r="CB14" s="1281"/>
      <c r="CC14" s="615"/>
      <c r="CD14" s="1282"/>
      <c r="CE14" s="615"/>
      <c r="CF14" s="769"/>
      <c r="CG14" s="769"/>
      <c r="CH14" s="769"/>
      <c r="CI14" s="769"/>
      <c r="CJ14" s="769"/>
      <c r="CK14" s="615"/>
      <c r="CL14" s="615"/>
      <c r="CM14" s="615"/>
      <c r="CN14" s="615"/>
      <c r="CO14" s="615"/>
      <c r="CP14" s="615"/>
      <c r="CQ14" s="615"/>
      <c r="CR14" s="615"/>
      <c r="CS14" s="615"/>
      <c r="CT14" s="615"/>
      <c r="CU14" s="27"/>
      <c r="CV14" s="770"/>
      <c r="CW14" s="615"/>
    </row>
    <row r="15" spans="1:101" ht="11.25" customHeight="1">
      <c r="A15" s="237"/>
      <c r="B15" s="732"/>
      <c r="C15" s="323"/>
      <c r="D15" s="323"/>
      <c r="E15" s="1275"/>
      <c r="F15" s="605"/>
      <c r="G15" s="604"/>
      <c r="H15" s="666"/>
      <c r="I15" s="600"/>
      <c r="J15" s="600"/>
      <c r="K15" s="607"/>
      <c r="L15" s="1125"/>
      <c r="M15" s="990"/>
      <c r="N15" s="600"/>
      <c r="O15" s="600"/>
      <c r="P15" s="1133"/>
      <c r="Q15" s="249" t="s">
        <v>259</v>
      </c>
      <c r="R15" s="332">
        <v>4</v>
      </c>
      <c r="S15" s="251"/>
      <c r="T15" s="212"/>
      <c r="U15" s="213"/>
      <c r="V15" s="214"/>
      <c r="W15" s="251"/>
      <c r="X15" s="167"/>
      <c r="Y15" s="251"/>
      <c r="Z15" s="1158"/>
      <c r="AA15" s="251"/>
      <c r="AB15" s="251"/>
      <c r="AC15" s="251"/>
      <c r="AD15" s="251"/>
      <c r="AE15" s="251"/>
      <c r="AF15" s="251"/>
      <c r="AG15" s="251"/>
      <c r="AH15" s="251"/>
      <c r="AI15" s="629"/>
      <c r="AJ15" s="629"/>
      <c r="AK15" s="227"/>
      <c r="AL15" s="228"/>
      <c r="AM15" s="251"/>
      <c r="AN15" s="251"/>
      <c r="AO15" s="251"/>
      <c r="AP15" s="251"/>
      <c r="AQ15" s="252"/>
      <c r="AR15" s="251"/>
      <c r="AS15" s="251"/>
      <c r="AT15" s="251"/>
      <c r="AU15" s="515"/>
      <c r="AV15" s="515"/>
      <c r="AW15" s="515"/>
      <c r="AX15" s="515"/>
      <c r="AY15" s="1273"/>
      <c r="AZ15" s="1273"/>
      <c r="BA15" s="1273"/>
      <c r="BB15" s="884"/>
      <c r="BC15" s="761"/>
      <c r="BD15" s="761"/>
      <c r="BE15" s="761"/>
      <c r="BF15" s="761"/>
      <c r="BG15" s="761"/>
      <c r="BH15" s="761"/>
      <c r="BI15" s="761"/>
      <c r="BJ15" s="615"/>
      <c r="BK15" s="1277"/>
      <c r="BL15" s="1277"/>
      <c r="BM15" s="1277"/>
      <c r="BN15" s="1277"/>
      <c r="BO15" s="615"/>
      <c r="BP15" s="1278"/>
      <c r="BQ15" s="615"/>
      <c r="BR15" s="615"/>
      <c r="BS15" s="615"/>
      <c r="BT15" s="615"/>
      <c r="BU15" s="615"/>
      <c r="BV15" s="615"/>
      <c r="BW15" s="615"/>
      <c r="BX15" s="615"/>
      <c r="BY15" s="1280"/>
      <c r="BZ15" s="1280"/>
      <c r="CA15" s="615"/>
      <c r="CB15" s="1281"/>
      <c r="CC15" s="615"/>
      <c r="CD15" s="1282"/>
      <c r="CE15" s="615"/>
      <c r="CF15" s="769"/>
      <c r="CG15" s="769"/>
      <c r="CH15" s="769"/>
      <c r="CI15" s="769"/>
      <c r="CJ15" s="769"/>
      <c r="CK15" s="615"/>
      <c r="CL15" s="615"/>
      <c r="CM15" s="615"/>
      <c r="CN15" s="615"/>
      <c r="CO15" s="615"/>
      <c r="CP15" s="615"/>
      <c r="CQ15" s="615"/>
      <c r="CR15" s="615"/>
      <c r="CS15" s="615"/>
      <c r="CT15" s="615"/>
      <c r="CU15" s="615"/>
      <c r="CV15" s="770"/>
      <c r="CW15" s="615"/>
    </row>
    <row r="16" spans="1:101" ht="11.25" customHeight="1">
      <c r="A16" s="237"/>
      <c r="B16" s="732"/>
      <c r="C16" s="631"/>
      <c r="D16" s="323"/>
      <c r="E16" s="1275"/>
      <c r="F16" s="605"/>
      <c r="G16" s="604"/>
      <c r="H16" s="666"/>
      <c r="I16" s="600"/>
      <c r="J16" s="600"/>
      <c r="K16" s="607"/>
      <c r="L16" s="1125"/>
      <c r="M16" s="666"/>
      <c r="N16" s="600"/>
      <c r="O16" s="600"/>
      <c r="P16" s="1133"/>
      <c r="Q16" s="249" t="s">
        <v>258</v>
      </c>
      <c r="R16" s="332">
        <v>10</v>
      </c>
      <c r="S16" s="251"/>
      <c r="T16" s="212"/>
      <c r="U16" s="213"/>
      <c r="V16" s="214"/>
      <c r="W16" s="251"/>
      <c r="X16" s="167"/>
      <c r="Y16" s="251"/>
      <c r="Z16" s="1158"/>
      <c r="AA16" s="251"/>
      <c r="AB16" s="251"/>
      <c r="AC16" s="251"/>
      <c r="AD16" s="251"/>
      <c r="AE16" s="251"/>
      <c r="AF16" s="251"/>
      <c r="AG16" s="251"/>
      <c r="AH16" s="251"/>
      <c r="AI16" s="629"/>
      <c r="AJ16" s="251"/>
      <c r="AK16" s="227"/>
      <c r="AL16" s="228"/>
      <c r="AM16" s="251"/>
      <c r="AN16" s="251"/>
      <c r="AO16" s="251"/>
      <c r="AP16" s="251"/>
      <c r="AQ16" s="252"/>
      <c r="AR16" s="251"/>
      <c r="AS16" s="251"/>
      <c r="AT16" s="251"/>
      <c r="AU16" s="515"/>
      <c r="AV16" s="515"/>
      <c r="AW16" s="515"/>
      <c r="AX16" s="515"/>
      <c r="AY16" s="1273"/>
      <c r="AZ16" s="1273"/>
      <c r="BA16" s="1273"/>
      <c r="BB16" s="884"/>
      <c r="BC16" s="761"/>
      <c r="BD16" s="761"/>
      <c r="BE16" s="761"/>
      <c r="BF16" s="761"/>
      <c r="BG16" s="761"/>
      <c r="BH16" s="761"/>
      <c r="BI16" s="761"/>
      <c r="BJ16" s="615"/>
      <c r="BK16" s="1277"/>
      <c r="BL16" s="1277"/>
      <c r="BM16" s="1277"/>
      <c r="BN16" s="1277"/>
      <c r="BO16" s="615"/>
      <c r="BP16" s="1278"/>
      <c r="BQ16" s="615"/>
      <c r="BR16" s="615"/>
      <c r="BS16" s="615"/>
      <c r="BT16" s="615"/>
      <c r="BU16" s="615"/>
      <c r="BV16" s="615"/>
      <c r="BW16" s="615"/>
      <c r="BX16" s="615"/>
      <c r="BY16" s="1280"/>
      <c r="BZ16" s="1280"/>
      <c r="CA16" s="615"/>
      <c r="CB16" s="1281"/>
      <c r="CC16" s="615"/>
      <c r="CD16" s="1282"/>
      <c r="CE16" s="615"/>
      <c r="CF16" s="769"/>
      <c r="CG16" s="769"/>
      <c r="CH16" s="769"/>
      <c r="CI16" s="769"/>
      <c r="CJ16" s="769"/>
      <c r="CK16" s="615"/>
      <c r="CL16" s="615"/>
      <c r="CM16" s="615"/>
      <c r="CN16" s="615"/>
      <c r="CO16" s="615"/>
      <c r="CP16" s="615"/>
      <c r="CQ16" s="615"/>
      <c r="CR16" s="615"/>
      <c r="CS16" s="615"/>
      <c r="CT16" s="615"/>
      <c r="CU16" s="615"/>
      <c r="CV16" s="770"/>
      <c r="CW16" s="615"/>
    </row>
    <row r="17" spans="1:101" ht="11.25" customHeight="1">
      <c r="A17" s="237"/>
      <c r="B17" s="732"/>
      <c r="C17" s="631"/>
      <c r="D17" s="323"/>
      <c r="E17" s="1275"/>
      <c r="F17" s="605"/>
      <c r="G17" s="604"/>
      <c r="H17" s="666"/>
      <c r="I17" s="600"/>
      <c r="J17" s="600"/>
      <c r="K17" s="607"/>
      <c r="L17" s="1125"/>
      <c r="M17" s="666"/>
      <c r="N17" s="600"/>
      <c r="O17" s="600"/>
      <c r="P17" s="1133"/>
      <c r="Q17" s="249" t="s">
        <v>258</v>
      </c>
      <c r="R17" s="332">
        <v>10</v>
      </c>
      <c r="S17" s="251"/>
      <c r="T17" s="212"/>
      <c r="U17" s="213"/>
      <c r="V17" s="214"/>
      <c r="W17" s="251"/>
      <c r="X17" s="167"/>
      <c r="Y17" s="251"/>
      <c r="Z17" s="1158"/>
      <c r="AA17" s="251"/>
      <c r="AB17" s="251"/>
      <c r="AC17" s="251"/>
      <c r="AD17" s="251"/>
      <c r="AE17" s="251"/>
      <c r="AF17" s="251"/>
      <c r="AG17" s="251"/>
      <c r="AH17" s="251"/>
      <c r="AI17" s="629"/>
      <c r="AJ17" s="629"/>
      <c r="AK17" s="227"/>
      <c r="AL17" s="228"/>
      <c r="AM17" s="251"/>
      <c r="AN17" s="251"/>
      <c r="AO17" s="251"/>
      <c r="AP17" s="251"/>
      <c r="AQ17" s="252"/>
      <c r="AR17" s="251"/>
      <c r="AS17" s="251"/>
      <c r="AT17" s="251"/>
      <c r="AU17" s="515"/>
      <c r="AV17" s="515"/>
      <c r="AW17" s="515"/>
      <c r="AX17" s="515"/>
      <c r="AY17" s="1273"/>
      <c r="AZ17" s="1273"/>
      <c r="BA17" s="1273"/>
      <c r="BB17" s="884"/>
      <c r="BC17" s="761"/>
      <c r="BD17" s="761"/>
      <c r="BE17" s="761"/>
      <c r="BF17" s="761"/>
      <c r="BG17" s="761"/>
      <c r="BH17" s="761"/>
      <c r="BI17" s="761"/>
      <c r="BJ17" s="615"/>
      <c r="BK17" s="1277"/>
      <c r="BL17" s="1277"/>
      <c r="BM17" s="1277"/>
      <c r="BN17" s="1277"/>
      <c r="BO17" s="615"/>
      <c r="BP17" s="1278"/>
      <c r="BQ17" s="615"/>
      <c r="BR17" s="615"/>
      <c r="BS17" s="615"/>
      <c r="BT17" s="615"/>
      <c r="BU17" s="615"/>
      <c r="BV17" s="615"/>
      <c r="BW17" s="615"/>
      <c r="BX17" s="615"/>
      <c r="BY17" s="1280"/>
      <c r="BZ17" s="1280"/>
      <c r="CA17" s="615"/>
      <c r="CB17" s="1281"/>
      <c r="CC17" s="615"/>
      <c r="CD17" s="1282"/>
      <c r="CE17" s="615"/>
      <c r="CF17" s="769"/>
      <c r="CG17" s="769"/>
      <c r="CH17" s="769"/>
      <c r="CI17" s="769"/>
      <c r="CJ17" s="769"/>
      <c r="CK17" s="615"/>
      <c r="CL17" s="615"/>
      <c r="CM17" s="615"/>
      <c r="CN17" s="615"/>
      <c r="CO17" s="615"/>
      <c r="CP17" s="615"/>
      <c r="CQ17" s="615"/>
      <c r="CR17" s="615"/>
      <c r="CS17" s="615"/>
      <c r="CT17" s="615"/>
      <c r="CU17" s="615"/>
      <c r="CV17" s="770"/>
      <c r="CW17" s="615"/>
    </row>
    <row r="18" spans="1:101" ht="11.25" customHeight="1">
      <c r="A18" s="237"/>
      <c r="B18" s="732"/>
      <c r="C18" s="1283"/>
      <c r="D18" s="323"/>
      <c r="E18" s="1275"/>
      <c r="F18" s="605"/>
      <c r="G18" s="604"/>
      <c r="H18" s="666"/>
      <c r="I18" s="600"/>
      <c r="J18" s="600"/>
      <c r="K18" s="607"/>
      <c r="L18" s="1125"/>
      <c r="M18" s="666"/>
      <c r="N18" s="600"/>
      <c r="O18" s="600"/>
      <c r="P18" s="1133"/>
      <c r="Q18" s="249" t="s">
        <v>260</v>
      </c>
      <c r="R18" s="332">
        <v>10</v>
      </c>
      <c r="S18" s="251"/>
      <c r="T18" s="212"/>
      <c r="U18" s="213"/>
      <c r="V18" s="214"/>
      <c r="W18" s="251"/>
      <c r="X18" s="167"/>
      <c r="Y18" s="251"/>
      <c r="Z18" s="1158"/>
      <c r="AA18" s="251"/>
      <c r="AB18" s="251"/>
      <c r="AC18" s="251"/>
      <c r="AD18" s="251"/>
      <c r="AE18" s="251"/>
      <c r="AF18" s="251"/>
      <c r="AG18" s="251"/>
      <c r="AH18" s="251"/>
      <c r="AI18" s="629"/>
      <c r="AJ18" s="629"/>
      <c r="AK18" s="227"/>
      <c r="AL18" s="228"/>
      <c r="AM18" s="251"/>
      <c r="AN18" s="251"/>
      <c r="AO18" s="251"/>
      <c r="AP18" s="251"/>
      <c r="AQ18" s="252"/>
      <c r="AR18" s="251"/>
      <c r="AS18" s="251"/>
      <c r="AT18" s="251"/>
      <c r="AU18" s="515"/>
      <c r="AV18" s="515"/>
      <c r="AW18" s="515"/>
      <c r="AX18" s="515"/>
      <c r="AY18" s="1273"/>
      <c r="AZ18" s="1273"/>
      <c r="BA18" s="1273"/>
      <c r="BB18" s="884"/>
      <c r="BC18" s="761"/>
      <c r="BD18" s="761"/>
      <c r="BE18" s="761"/>
      <c r="BF18" s="761"/>
      <c r="BG18" s="761"/>
      <c r="BH18" s="761"/>
      <c r="BI18" s="761"/>
      <c r="BJ18" s="615"/>
      <c r="BK18" s="1277"/>
      <c r="BL18" s="1277"/>
      <c r="BM18" s="1277"/>
      <c r="BN18" s="1277"/>
      <c r="BO18" s="615"/>
      <c r="BP18" s="1278"/>
      <c r="BQ18" s="615"/>
      <c r="BR18" s="615"/>
      <c r="BS18" s="615"/>
      <c r="BT18" s="615"/>
      <c r="BU18" s="615"/>
      <c r="BV18" s="615"/>
      <c r="BW18" s="615"/>
      <c r="BX18" s="615"/>
      <c r="BY18" s="1280"/>
      <c r="BZ18" s="1280"/>
      <c r="CA18" s="615"/>
      <c r="CB18" s="1281"/>
      <c r="CC18" s="615"/>
      <c r="CD18" s="1282"/>
      <c r="CE18" s="615"/>
      <c r="CF18" s="769"/>
      <c r="CG18" s="769"/>
      <c r="CH18" s="769"/>
      <c r="CI18" s="769"/>
      <c r="CJ18" s="769"/>
      <c r="CK18" s="615"/>
      <c r="CL18" s="615"/>
      <c r="CM18" s="615"/>
      <c r="CN18" s="615"/>
      <c r="CO18" s="615"/>
      <c r="CP18" s="615"/>
      <c r="CQ18" s="615"/>
      <c r="CR18" s="615"/>
      <c r="CS18" s="615"/>
      <c r="CT18" s="615"/>
      <c r="CU18" s="615"/>
      <c r="CV18" s="770"/>
      <c r="CW18" s="615"/>
    </row>
    <row r="19" spans="1:101" ht="11.25" customHeight="1">
      <c r="A19" s="237"/>
      <c r="B19" s="732"/>
      <c r="C19" s="323"/>
      <c r="D19" s="323"/>
      <c r="E19" s="1275"/>
      <c r="F19" s="605"/>
      <c r="G19" s="604"/>
      <c r="H19" s="666"/>
      <c r="I19" s="600"/>
      <c r="J19" s="600"/>
      <c r="K19" s="607"/>
      <c r="L19" s="1125"/>
      <c r="M19" s="666"/>
      <c r="N19" s="600"/>
      <c r="O19" s="600"/>
      <c r="P19" s="1133"/>
      <c r="Q19" s="249" t="s">
        <v>260</v>
      </c>
      <c r="R19" s="384">
        <v>10</v>
      </c>
      <c r="S19" s="274"/>
      <c r="T19" s="212"/>
      <c r="U19" s="213"/>
      <c r="V19" s="214"/>
      <c r="W19" s="274"/>
      <c r="X19" s="167"/>
      <c r="Y19" s="274"/>
      <c r="Z19" s="1158"/>
      <c r="AA19" s="274"/>
      <c r="AB19" s="274"/>
      <c r="AC19" s="274"/>
      <c r="AD19" s="274"/>
      <c r="AE19" s="274"/>
      <c r="AF19" s="274"/>
      <c r="AG19" s="274"/>
      <c r="AH19" s="274"/>
      <c r="AI19" s="387"/>
      <c r="AJ19" s="387"/>
      <c r="AK19" s="227"/>
      <c r="AL19" s="228"/>
      <c r="AM19" s="274"/>
      <c r="AN19" s="274"/>
      <c r="AO19" s="274"/>
      <c r="AP19" s="274"/>
      <c r="AQ19" s="276"/>
      <c r="AR19" s="274"/>
      <c r="AS19" s="274"/>
      <c r="AT19" s="274"/>
      <c r="AU19" s="515"/>
      <c r="AV19" s="515"/>
      <c r="AW19" s="515"/>
      <c r="AX19" s="515"/>
      <c r="AY19" s="192"/>
      <c r="AZ19" s="192"/>
      <c r="BA19" s="192"/>
      <c r="BB19" s="884"/>
      <c r="BC19" s="761"/>
      <c r="BD19" s="761"/>
      <c r="BE19" s="761"/>
      <c r="BF19" s="761"/>
      <c r="BG19" s="761"/>
      <c r="BH19" s="761"/>
      <c r="BI19" s="761"/>
      <c r="BJ19" s="617"/>
      <c r="BK19" s="1277"/>
      <c r="BL19" s="1277"/>
      <c r="BM19" s="1277"/>
      <c r="BN19" s="1277"/>
      <c r="BO19" s="617"/>
      <c r="BP19" s="1278"/>
      <c r="BQ19" s="617"/>
      <c r="BR19" s="615"/>
      <c r="BS19" s="615"/>
      <c r="BT19" s="615"/>
      <c r="BU19" s="617"/>
      <c r="BV19" s="615"/>
      <c r="BW19" s="615"/>
      <c r="BX19" s="617"/>
      <c r="BY19" s="1280"/>
      <c r="BZ19" s="1280"/>
      <c r="CA19" s="617"/>
      <c r="CB19" s="1281"/>
      <c r="CC19" s="617"/>
      <c r="CD19" s="1282"/>
      <c r="CE19" s="617"/>
      <c r="CF19" s="769"/>
      <c r="CG19" s="769"/>
      <c r="CH19" s="769"/>
      <c r="CI19" s="769"/>
      <c r="CJ19" s="769"/>
      <c r="CK19" s="615"/>
      <c r="CL19" s="615"/>
      <c r="CM19" s="615"/>
      <c r="CN19" s="615"/>
      <c r="CO19" s="617"/>
      <c r="CP19" s="615"/>
      <c r="CQ19" s="615"/>
      <c r="CR19" s="617"/>
      <c r="CS19" s="615"/>
      <c r="CT19" s="615"/>
      <c r="CU19" s="27"/>
      <c r="CV19" s="930"/>
      <c r="CW19" s="615"/>
    </row>
    <row r="20" spans="1:254" s="122" customFormat="1" ht="5.25" customHeight="1">
      <c r="A20" s="296"/>
      <c r="B20" s="296"/>
      <c r="C20" s="296"/>
      <c r="D20" s="296"/>
      <c r="E20" s="296"/>
      <c r="F20" s="296"/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96"/>
      <c r="AU20" s="296"/>
      <c r="AV20" s="296"/>
      <c r="AW20" s="296"/>
      <c r="AX20" s="296"/>
      <c r="AY20" s="296"/>
      <c r="AZ20" s="296"/>
      <c r="BA20" s="296"/>
      <c r="BB20" s="296"/>
      <c r="BC20" s="1276"/>
      <c r="BD20" s="1276"/>
      <c r="BE20" s="1276"/>
      <c r="BF20" s="1276"/>
      <c r="BG20" s="1276"/>
      <c r="BH20" s="1276"/>
      <c r="BI20" s="1276"/>
      <c r="BJ20" s="1276"/>
      <c r="BK20" s="1276"/>
      <c r="BL20" s="1276"/>
      <c r="BM20" s="1276"/>
      <c r="BN20" s="1276"/>
      <c r="BO20" s="1276"/>
      <c r="BP20" s="1276"/>
      <c r="BQ20" s="1276"/>
      <c r="BR20" s="1276"/>
      <c r="BS20" s="1276"/>
      <c r="BT20" s="1276"/>
      <c r="BU20" s="1276"/>
      <c r="BV20" s="1276"/>
      <c r="BW20" s="1276"/>
      <c r="BX20" s="1276"/>
      <c r="BY20" s="1276"/>
      <c r="BZ20" s="1276"/>
      <c r="CA20" s="1276"/>
      <c r="CB20" s="1276"/>
      <c r="CC20" s="1276"/>
      <c r="CD20" s="1276"/>
      <c r="CE20" s="1276"/>
      <c r="CF20" s="1276"/>
      <c r="CG20" s="1276"/>
      <c r="CH20" s="1276"/>
      <c r="CI20" s="1276"/>
      <c r="CJ20" s="1276"/>
      <c r="CK20" s="1276"/>
      <c r="CL20" s="1276"/>
      <c r="CM20" s="1276"/>
      <c r="CN20" s="1276"/>
      <c r="CO20" s="1276"/>
      <c r="CP20" s="1276"/>
      <c r="CQ20" s="1276"/>
      <c r="CR20" s="1276"/>
      <c r="CS20" s="1276"/>
      <c r="CT20" s="1276"/>
      <c r="CU20" s="1276"/>
      <c r="CV20" s="1276"/>
      <c r="CW20" s="1276"/>
      <c r="IA20" s="342"/>
      <c r="IB20" s="342"/>
      <c r="IC20" s="342"/>
      <c r="ID20" s="342"/>
      <c r="IE20" s="342"/>
      <c r="IF20" s="342"/>
      <c r="IG20" s="342"/>
      <c r="IH20" s="342"/>
      <c r="II20" s="342"/>
      <c r="IJ20" s="342"/>
      <c r="IK20" s="342"/>
      <c r="IL20" s="342"/>
      <c r="IM20" s="342"/>
      <c r="IN20" s="342"/>
      <c r="IO20" s="342"/>
      <c r="IP20" s="342"/>
      <c r="IQ20" s="342"/>
      <c r="IR20" s="342"/>
      <c r="IS20" s="342"/>
      <c r="IT20" s="342"/>
    </row>
    <row r="21" spans="1:232" ht="11.25" customHeight="1">
      <c r="A21"/>
      <c r="B21"/>
      <c r="C21"/>
      <c r="D21"/>
      <c r="E21" s="1284"/>
      <c r="F21" s="1234"/>
      <c r="G21" s="772"/>
      <c r="H21"/>
      <c r="I21"/>
      <c r="J21"/>
      <c r="K21"/>
      <c r="L21"/>
      <c r="M21"/>
      <c r="N21"/>
      <c r="O21"/>
      <c r="P21" s="876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C21" s="417"/>
      <c r="BD21" s="417"/>
      <c r="BE21" s="417"/>
      <c r="BF21" s="417"/>
      <c r="BG21" s="417"/>
      <c r="BH21" s="417"/>
      <c r="BI21" s="417"/>
      <c r="BJ21"/>
      <c r="BK21" s="418"/>
      <c r="BL21" s="418"/>
      <c r="BM21" s="418"/>
      <c r="BN21" s="418"/>
      <c r="BO21"/>
      <c r="BP21" s="419"/>
      <c r="BQ21"/>
      <c r="BR21" s="420"/>
      <c r="BS21" s="420"/>
      <c r="BT21" s="420"/>
      <c r="BU21"/>
      <c r="BV21" s="421"/>
      <c r="BW21" s="421"/>
      <c r="BX21"/>
      <c r="BY21" s="422"/>
      <c r="BZ21" s="422"/>
      <c r="CA21"/>
      <c r="CB21" s="423"/>
      <c r="CC21"/>
      <c r="CD21" s="424"/>
      <c r="CE21"/>
      <c r="CF21" s="425"/>
      <c r="CG21" s="425"/>
      <c r="CH21" s="425"/>
      <c r="CI21" s="425"/>
      <c r="CJ21" s="425"/>
      <c r="CK21" s="425"/>
      <c r="CL21" s="425"/>
      <c r="CM21" s="425"/>
      <c r="CN21" s="425"/>
      <c r="CO21"/>
      <c r="CP21" s="207"/>
      <c r="CQ21" s="207"/>
      <c r="CR21"/>
      <c r="CS21" s="426"/>
      <c r="CT21" s="426"/>
      <c r="CU21" s="426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</row>
    <row r="22" spans="1:240" ht="11.25" customHeight="1">
      <c r="A22" s="122"/>
      <c r="B22" s="123"/>
      <c r="C22" s="124" t="s">
        <v>295</v>
      </c>
      <c r="E22" s="124"/>
      <c r="F22" s="124"/>
      <c r="G22" s="124"/>
      <c r="Q22" s="416"/>
      <c r="R22" s="416"/>
      <c r="S22" s="416"/>
      <c r="T22" s="416"/>
      <c r="U22" s="416"/>
      <c r="V22" s="416"/>
      <c r="W22" s="416"/>
      <c r="X22" s="416"/>
      <c r="Y22" s="416"/>
      <c r="Z22" s="416"/>
      <c r="AA22" s="416"/>
      <c r="AB22" s="416"/>
      <c r="BB22"/>
      <c r="BC22" s="417" t="s">
        <v>296</v>
      </c>
      <c r="BD22" s="417"/>
      <c r="BE22" s="417"/>
      <c r="BF22" s="417"/>
      <c r="BG22" s="417"/>
      <c r="BH22" s="417"/>
      <c r="BI22" s="417"/>
      <c r="BJ22"/>
      <c r="BK22" s="418" t="s">
        <v>297</v>
      </c>
      <c r="BL22" s="418"/>
      <c r="BM22" s="418"/>
      <c r="BN22" s="418"/>
      <c r="BO22"/>
      <c r="BP22" s="419"/>
      <c r="BQ22" s="427"/>
      <c r="BR22" s="420"/>
      <c r="BS22" s="420"/>
      <c r="BT22" s="420"/>
      <c r="BV22" s="421"/>
      <c r="BW22" s="421"/>
      <c r="BX22" s="133"/>
      <c r="BY22" s="422"/>
      <c r="BZ22" s="422"/>
      <c r="CA22" s="133"/>
      <c r="CB22" s="423"/>
      <c r="CD22" s="424"/>
      <c r="CF22" s="425"/>
      <c r="CG22" s="425"/>
      <c r="CH22" s="425"/>
      <c r="CI22" s="425"/>
      <c r="CJ22" s="425"/>
      <c r="CK22" s="428"/>
      <c r="CL22" s="428"/>
      <c r="CM22" s="428"/>
      <c r="CN22" s="428"/>
      <c r="CP22" s="429" t="s">
        <v>298</v>
      </c>
      <c r="CQ22" s="429"/>
      <c r="CR22" s="429"/>
      <c r="CS22" s="429"/>
      <c r="CT22" s="429"/>
      <c r="CU22" s="426"/>
      <c r="CW22"/>
      <c r="HY22" s="132"/>
      <c r="HZ22" s="132"/>
      <c r="IA22" s="132"/>
      <c r="IB22" s="132"/>
      <c r="IC22" s="132"/>
      <c r="ID22" s="132"/>
      <c r="IE22" s="132"/>
      <c r="IF22" s="132"/>
    </row>
    <row r="23" spans="1:240" ht="11.25" customHeight="1">
      <c r="A23" s="122"/>
      <c r="B23" s="123"/>
      <c r="C23" s="124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V23" s="416"/>
      <c r="W23" s="416"/>
      <c r="X23" s="416"/>
      <c r="Y23" s="416"/>
      <c r="Z23" s="416"/>
      <c r="AA23" s="416"/>
      <c r="AB23" s="416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 s="419"/>
      <c r="BQ23"/>
      <c r="BR23" s="420"/>
      <c r="BS23" s="420"/>
      <c r="BT23" s="420"/>
      <c r="BV23" s="421"/>
      <c r="BW23" s="421"/>
      <c r="BX23" s="133"/>
      <c r="BY23" s="422"/>
      <c r="BZ23" s="422"/>
      <c r="CA23" s="133"/>
      <c r="CB23" s="423"/>
      <c r="CD23" s="424"/>
      <c r="CF23" s="428"/>
      <c r="CG23" s="428"/>
      <c r="CH23" s="428"/>
      <c r="CI23" s="428"/>
      <c r="CJ23" s="428"/>
      <c r="CK23" s="428"/>
      <c r="CL23" s="428"/>
      <c r="CM23" s="428"/>
      <c r="CN23" s="428"/>
      <c r="CQ23"/>
      <c r="CR23"/>
      <c r="CS23" s="430" t="s">
        <v>299</v>
      </c>
      <c r="CT23" s="430"/>
      <c r="CU23" s="430"/>
      <c r="CV23" s="430"/>
      <c r="CW23" s="430"/>
      <c r="CX23"/>
      <c r="CY23" s="431"/>
      <c r="HY23" s="132"/>
      <c r="HZ23" s="132"/>
      <c r="IA23" s="132"/>
      <c r="IB23" s="132"/>
      <c r="IC23" s="132"/>
      <c r="ID23" s="132"/>
      <c r="IE23" s="132"/>
      <c r="IF23" s="132"/>
    </row>
    <row r="24" spans="1:240" ht="11.25" customHeight="1">
      <c r="A24" s="122"/>
      <c r="B24" s="123"/>
      <c r="C24" s="124"/>
      <c r="D24" s="125"/>
      <c r="E24" s="126"/>
      <c r="Q24" s="416"/>
      <c r="R24" s="416"/>
      <c r="S24" s="416"/>
      <c r="T24" s="416"/>
      <c r="U24" s="416"/>
      <c r="V24" s="416"/>
      <c r="W24" s="416"/>
      <c r="X24" s="416"/>
      <c r="Y24" s="416"/>
      <c r="Z24" s="416"/>
      <c r="AA24" s="416"/>
      <c r="AB24" s="416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 s="432" t="s">
        <v>300</v>
      </c>
      <c r="BP24" s="432"/>
      <c r="BQ24" s="432"/>
      <c r="BR24" s="432"/>
      <c r="BS24" s="432"/>
      <c r="BT24" s="432"/>
      <c r="BU24" s="432"/>
      <c r="BV24" s="432"/>
      <c r="BW24" s="432"/>
      <c r="BX24" s="432"/>
      <c r="BY24" s="422"/>
      <c r="BZ24" s="422"/>
      <c r="CA24" s="133"/>
      <c r="CB24" s="423"/>
      <c r="CD24" s="424"/>
      <c r="CE24"/>
      <c r="CF24" s="433" t="s">
        <v>301</v>
      </c>
      <c r="CG24" s="433"/>
      <c r="CH24" s="433"/>
      <c r="CI24" s="433"/>
      <c r="CJ24" s="433"/>
      <c r="CK24" s="433"/>
      <c r="CL24" s="433"/>
      <c r="CM24" s="433"/>
      <c r="CN24" s="433"/>
      <c r="CQ24"/>
      <c r="CR24"/>
      <c r="CS24" s="434" t="s">
        <v>302</v>
      </c>
      <c r="CT24" s="434"/>
      <c r="CU24" s="434"/>
      <c r="CV24" s="434"/>
      <c r="CW24" s="434"/>
      <c r="HY24" s="132"/>
      <c r="HZ24" s="132"/>
      <c r="IA24" s="132"/>
      <c r="IB24" s="132"/>
      <c r="IC24" s="132"/>
      <c r="ID24" s="132"/>
      <c r="IE24" s="132"/>
      <c r="IF24" s="132"/>
    </row>
    <row r="25" spans="1:240" ht="11.25" customHeight="1">
      <c r="A25" s="122"/>
      <c r="B25" s="123"/>
      <c r="C25" s="435"/>
      <c r="D25" s="125"/>
      <c r="E25" s="126"/>
      <c r="Q25" s="416"/>
      <c r="R25" s="416"/>
      <c r="S25" s="416"/>
      <c r="T25" s="416"/>
      <c r="U25" s="416"/>
      <c r="V25" s="416"/>
      <c r="W25" s="416"/>
      <c r="X25" s="416"/>
      <c r="Y25" s="416"/>
      <c r="Z25" s="416"/>
      <c r="AA25" s="416"/>
      <c r="AB25" s="416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 s="420"/>
      <c r="BS25" s="420"/>
      <c r="BT25" s="420"/>
      <c r="BV25" s="421"/>
      <c r="BW25" s="421"/>
      <c r="BX25" s="133"/>
      <c r="BY25" s="422"/>
      <c r="BZ25" s="422"/>
      <c r="CA25" s="133"/>
      <c r="CB25" s="423"/>
      <c r="CD25" s="424"/>
      <c r="CW25"/>
      <c r="CX25"/>
      <c r="CY25"/>
      <c r="HY25" s="132"/>
      <c r="HZ25" s="132"/>
      <c r="IA25" s="132"/>
      <c r="IB25" s="132"/>
      <c r="IC25" s="132"/>
      <c r="ID25" s="132"/>
      <c r="IE25" s="132"/>
      <c r="IF25" s="132"/>
    </row>
    <row r="26" spans="1:240" ht="11.25" customHeight="1">
      <c r="A26" s="122"/>
      <c r="B26" s="123"/>
      <c r="C26" s="436" t="s">
        <v>303</v>
      </c>
      <c r="D26" s="436"/>
      <c r="E26" s="436"/>
      <c r="F26" s="436"/>
      <c r="G26" s="436"/>
      <c r="H26" s="436"/>
      <c r="I26" s="436"/>
      <c r="J26" s="436"/>
      <c r="K26" s="436"/>
      <c r="L26" s="436"/>
      <c r="M26" s="436"/>
      <c r="BB26"/>
      <c r="BC26"/>
      <c r="BD26"/>
      <c r="BE26"/>
      <c r="BF26"/>
      <c r="BG26"/>
      <c r="BH26"/>
      <c r="BI26"/>
      <c r="BR26" s="437" t="s">
        <v>304</v>
      </c>
      <c r="BS26" s="437"/>
      <c r="BT26" s="437"/>
      <c r="BU26" s="437"/>
      <c r="BV26" s="437"/>
      <c r="BW26" s="437"/>
      <c r="BX26" s="438"/>
      <c r="BY26" s="422"/>
      <c r="BZ26" s="422"/>
      <c r="CA26" s="438"/>
      <c r="CB26" s="423"/>
      <c r="CD26" s="424"/>
      <c r="CF26"/>
      <c r="CG26"/>
      <c r="CH26"/>
      <c r="CI26"/>
      <c r="CW26"/>
      <c r="HY26" s="132"/>
      <c r="HZ26" s="132"/>
      <c r="IA26" s="132"/>
      <c r="IB26" s="132"/>
      <c r="IC26" s="132"/>
      <c r="ID26" s="132"/>
      <c r="IE26" s="132"/>
      <c r="IF26" s="132"/>
    </row>
    <row r="27" spans="1:240" ht="11.25" customHeight="1">
      <c r="A27" s="122"/>
      <c r="B27" s="123"/>
      <c r="C27" s="124"/>
      <c r="D27" s="125"/>
      <c r="E27" s="126"/>
      <c r="AE27"/>
      <c r="AU27" s="132"/>
      <c r="AV27" s="132"/>
      <c r="BB27"/>
      <c r="BC27"/>
      <c r="BD27"/>
      <c r="BE27"/>
      <c r="BF27"/>
      <c r="BV27" s="421"/>
      <c r="BW27" s="421"/>
      <c r="BX27" s="133"/>
      <c r="BY27" s="422"/>
      <c r="BZ27" s="422"/>
      <c r="CA27" s="133"/>
      <c r="CB27" s="423"/>
      <c r="CD27" s="424"/>
      <c r="CW27"/>
      <c r="HY27" s="132"/>
      <c r="HZ27" s="132"/>
      <c r="IA27" s="132"/>
      <c r="IB27" s="132"/>
      <c r="IC27" s="132"/>
      <c r="ID27" s="132"/>
      <c r="IE27" s="132"/>
      <c r="IF27" s="132"/>
    </row>
    <row r="28" spans="1:240" ht="11.25" customHeight="1">
      <c r="A28" s="122"/>
      <c r="B28" s="123"/>
      <c r="C28" s="124"/>
      <c r="D28" s="125"/>
      <c r="E28" s="126"/>
      <c r="BB28"/>
      <c r="BC28"/>
      <c r="BD28"/>
      <c r="BE28"/>
      <c r="BF28"/>
      <c r="BV28" s="439" t="s">
        <v>305</v>
      </c>
      <c r="BW28" s="439"/>
      <c r="BX28" s="439"/>
      <c r="BY28" s="439"/>
      <c r="BZ28" s="439"/>
      <c r="CA28" s="439"/>
      <c r="CB28" s="439"/>
      <c r="CC28" s="439"/>
      <c r="CD28" s="439"/>
      <c r="CE28" s="439"/>
      <c r="CF28" s="440"/>
      <c r="CW28"/>
      <c r="HY28" s="132"/>
      <c r="HZ28" s="132"/>
      <c r="IA28" s="132"/>
      <c r="IB28" s="132"/>
      <c r="IC28" s="132"/>
      <c r="ID28" s="132"/>
      <c r="IE28" s="132"/>
      <c r="IF28" s="132"/>
    </row>
    <row r="29" spans="1:240" ht="11.25" customHeight="1">
      <c r="A29" s="122"/>
      <c r="B29" s="123"/>
      <c r="C29" s="124"/>
      <c r="D29" s="125"/>
      <c r="E29" s="126"/>
      <c r="BB29"/>
      <c r="BC29"/>
      <c r="BD29"/>
      <c r="BE29"/>
      <c r="BF29"/>
      <c r="BW29" s="133"/>
      <c r="BX29" s="133"/>
      <c r="BY29" s="422"/>
      <c r="BZ29" s="422"/>
      <c r="CA29" s="133"/>
      <c r="CB29" s="423"/>
      <c r="CD29" s="424"/>
      <c r="CU29"/>
      <c r="CW29"/>
      <c r="HY29" s="132"/>
      <c r="HZ29" s="132"/>
      <c r="IA29" s="132"/>
      <c r="IB29" s="132"/>
      <c r="IC29" s="132"/>
      <c r="ID29" s="132"/>
      <c r="IE29" s="132"/>
      <c r="IF29" s="132"/>
    </row>
    <row r="30" spans="1:240" ht="11.25" customHeight="1">
      <c r="A30" s="122"/>
      <c r="B30" s="123"/>
      <c r="C30" s="124"/>
      <c r="D30" s="125"/>
      <c r="E30" s="126"/>
      <c r="BB30"/>
      <c r="BC30"/>
      <c r="BD30"/>
      <c r="BE30"/>
      <c r="BF30"/>
      <c r="BW30" s="133"/>
      <c r="BX30" s="133"/>
      <c r="BY30" s="441" t="s">
        <v>306</v>
      </c>
      <c r="BZ30" s="441"/>
      <c r="CA30" s="441"/>
      <c r="CB30" s="441"/>
      <c r="CC30" s="441"/>
      <c r="CD30" s="441"/>
      <c r="CE30" s="431"/>
      <c r="CF30" s="431"/>
      <c r="CG30" s="431"/>
      <c r="CH30" s="431"/>
      <c r="CI30" s="431"/>
      <c r="CJ30" s="431"/>
      <c r="CW30"/>
      <c r="HY30" s="132"/>
      <c r="HZ30" s="132"/>
      <c r="IA30" s="132"/>
      <c r="IB30" s="132"/>
      <c r="IC30" s="132"/>
      <c r="ID30" s="132"/>
      <c r="IE30" s="132"/>
      <c r="IF30" s="132"/>
    </row>
    <row r="31" spans="1:240" ht="11.25" customHeight="1">
      <c r="A31" s="122"/>
      <c r="B31" s="123"/>
      <c r="C31" s="124"/>
      <c r="D31" s="125"/>
      <c r="E31" s="126"/>
      <c r="O31" s="442"/>
      <c r="P31" s="443"/>
      <c r="Q31" s="444"/>
      <c r="R31" s="445"/>
      <c r="S31" s="133"/>
      <c r="T31" s="133"/>
      <c r="U31" s="133"/>
      <c r="V31" s="133"/>
      <c r="W31" s="133"/>
      <c r="X31" s="133"/>
      <c r="Y31" s="133"/>
      <c r="Z31" s="133"/>
      <c r="AA31" s="133"/>
      <c r="AB31" s="133"/>
      <c r="AC31" s="133"/>
      <c r="BB31"/>
      <c r="BC31"/>
      <c r="BD31"/>
      <c r="BE31"/>
      <c r="BF31"/>
      <c r="BW31" s="133"/>
      <c r="BX31" s="133"/>
      <c r="BY31" s="133"/>
      <c r="BZ31" s="133"/>
      <c r="CA31" s="133"/>
      <c r="CB31" s="423"/>
      <c r="CD31" s="424"/>
      <c r="CW31"/>
      <c r="HY31" s="132"/>
      <c r="HZ31" s="132"/>
      <c r="IA31" s="132"/>
      <c r="IB31" s="132"/>
      <c r="IC31" s="132"/>
      <c r="ID31" s="132"/>
      <c r="IE31" s="132"/>
      <c r="IF31" s="132"/>
    </row>
    <row r="32" spans="1:240" ht="11.25" customHeight="1">
      <c r="A32" s="122"/>
      <c r="B32" s="123"/>
      <c r="C32" s="124"/>
      <c r="D32" s="125"/>
      <c r="E32" s="126"/>
      <c r="O32" s="442"/>
      <c r="P32" s="443"/>
      <c r="Q32" s="444"/>
      <c r="R32" s="445"/>
      <c r="S32" s="133"/>
      <c r="T32" s="133"/>
      <c r="U32" s="133"/>
      <c r="V32" s="133"/>
      <c r="W32" s="133"/>
      <c r="X32" s="133"/>
      <c r="Y32" s="133"/>
      <c r="Z32" s="133"/>
      <c r="AA32" s="133"/>
      <c r="AB32" s="133"/>
      <c r="AC32" s="133"/>
      <c r="BB32"/>
      <c r="BC32"/>
      <c r="BD32"/>
      <c r="BE32"/>
      <c r="BF32"/>
      <c r="BW32" s="133"/>
      <c r="BX32" s="133"/>
      <c r="BY32" s="133"/>
      <c r="BZ32" s="133"/>
      <c r="CA32" s="446" t="s">
        <v>307</v>
      </c>
      <c r="CB32" s="447"/>
      <c r="CC32" s="447"/>
      <c r="CD32" s="447"/>
      <c r="CE32" s="447"/>
      <c r="CF32" s="447"/>
      <c r="CG32" s="447"/>
      <c r="CH32" s="447"/>
      <c r="CI32" s="431"/>
      <c r="CJ32" s="431"/>
      <c r="CK32" s="431"/>
      <c r="CL32" s="431"/>
      <c r="CW32"/>
      <c r="HY32" s="132"/>
      <c r="HZ32" s="132"/>
      <c r="IA32" s="132"/>
      <c r="IB32" s="132"/>
      <c r="IC32" s="132"/>
      <c r="ID32" s="132"/>
      <c r="IE32" s="132"/>
      <c r="IF32" s="132"/>
    </row>
    <row r="33" spans="1:240" ht="11.25" customHeight="1">
      <c r="A33" s="122"/>
      <c r="B33" s="123"/>
      <c r="C33" s="124"/>
      <c r="D33" s="125"/>
      <c r="E33" s="126"/>
      <c r="O33" s="442"/>
      <c r="P33" s="443"/>
      <c r="Q33" s="444"/>
      <c r="R33" s="445"/>
      <c r="S33" s="133"/>
      <c r="T33" s="133"/>
      <c r="U33" s="133"/>
      <c r="V33" s="133"/>
      <c r="W33" s="133"/>
      <c r="X33" s="133"/>
      <c r="Y33" s="133"/>
      <c r="Z33" s="133"/>
      <c r="AA33" s="133"/>
      <c r="AB33" s="133"/>
      <c r="AC33" s="133"/>
      <c r="BB33"/>
      <c r="BC33"/>
      <c r="BD33"/>
      <c r="BE33"/>
      <c r="BF33"/>
      <c r="BW33" s="133"/>
      <c r="BX33" s="133"/>
      <c r="BY33" s="133"/>
      <c r="BZ33" s="133"/>
      <c r="CA33" s="133"/>
      <c r="CB33" s="133"/>
      <c r="CD33" s="424"/>
      <c r="CW33"/>
      <c r="HY33" s="132"/>
      <c r="HZ33" s="132"/>
      <c r="IA33" s="132"/>
      <c r="IB33" s="132"/>
      <c r="IC33" s="132"/>
      <c r="ID33" s="132"/>
      <c r="IE33" s="132"/>
      <c r="IF33" s="132"/>
    </row>
    <row r="34" spans="1:240" ht="11.25" customHeight="1">
      <c r="A34" s="122"/>
      <c r="B34" s="123"/>
      <c r="C34" s="124"/>
      <c r="D34" s="125"/>
      <c r="E34" s="126"/>
      <c r="O34" s="442"/>
      <c r="P34" s="342"/>
      <c r="Q34" s="448"/>
      <c r="R34" s="448"/>
      <c r="S34" s="448"/>
      <c r="T34" s="448"/>
      <c r="U34" s="448"/>
      <c r="V34" s="448"/>
      <c r="W34" s="448"/>
      <c r="X34" s="448"/>
      <c r="Y34" s="448"/>
      <c r="Z34" s="448"/>
      <c r="AA34" s="448"/>
      <c r="AB34" s="133"/>
      <c r="AC34" s="133"/>
      <c r="BB34"/>
      <c r="BW34" s="133"/>
      <c r="BX34" s="133"/>
      <c r="BY34" s="133"/>
      <c r="BZ34" s="133"/>
      <c r="CA34" s="133"/>
      <c r="CB34" s="133"/>
      <c r="CC34" s="449" t="s">
        <v>308</v>
      </c>
      <c r="CD34" s="449"/>
      <c r="CE34" s="449"/>
      <c r="CF34" s="449"/>
      <c r="CG34" s="449"/>
      <c r="CH34" s="449"/>
      <c r="CI34" s="449"/>
      <c r="CJ34" s="449"/>
      <c r="CK34" s="449"/>
      <c r="CL34" s="431"/>
      <c r="CM34" s="431"/>
      <c r="CN34" s="431"/>
      <c r="CS34"/>
      <c r="CW34"/>
      <c r="HY34" s="132"/>
      <c r="HZ34" s="132"/>
      <c r="IA34" s="132"/>
      <c r="IB34" s="132"/>
      <c r="IC34" s="132"/>
      <c r="ID34" s="132"/>
      <c r="IE34" s="132"/>
      <c r="IF34" s="132"/>
    </row>
    <row r="35" spans="1:232" ht="11.25" customHeight="1">
      <c r="A35"/>
      <c r="B35"/>
      <c r="C35"/>
      <c r="D35"/>
      <c r="E35" s="1284"/>
      <c r="F35" s="1234"/>
      <c r="G35" s="772"/>
      <c r="H35"/>
      <c r="I35"/>
      <c r="J35"/>
      <c r="K35"/>
      <c r="L35"/>
      <c r="M35"/>
      <c r="N35"/>
      <c r="O35"/>
      <c r="P35" s="876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 s="133"/>
      <c r="CZ35" s="133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</row>
    <row r="36" spans="1:232" ht="11.25" customHeight="1">
      <c r="A36"/>
      <c r="B36"/>
      <c r="C36"/>
      <c r="D36"/>
      <c r="E36" s="1284"/>
      <c r="F36" s="1234"/>
      <c r="G36" s="772"/>
      <c r="H36"/>
      <c r="I36"/>
      <c r="J36"/>
      <c r="K36"/>
      <c r="L36"/>
      <c r="M36"/>
      <c r="N36"/>
      <c r="O36"/>
      <c r="P36" s="87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 s="427"/>
      <c r="BQ36" s="427"/>
      <c r="BR36" s="427"/>
      <c r="BS36" s="427"/>
      <c r="BW36" s="133"/>
      <c r="BX36" s="133"/>
      <c r="BY36" s="133"/>
      <c r="BZ36" s="133"/>
      <c r="CA36" s="133"/>
      <c r="CB36"/>
      <c r="CF36"/>
      <c r="CG36"/>
      <c r="CH36"/>
      <c r="CI36"/>
      <c r="CJ36"/>
      <c r="CP36"/>
      <c r="CQ36"/>
      <c r="CR36"/>
      <c r="CS36"/>
      <c r="CT36"/>
      <c r="CU36" s="431"/>
      <c r="CW36"/>
      <c r="CZ36" s="133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</row>
    <row r="37" spans="1:232" ht="11.25" customHeight="1">
      <c r="A37"/>
      <c r="B37"/>
      <c r="C37"/>
      <c r="D37"/>
      <c r="E37" s="1284"/>
      <c r="F37" s="1234"/>
      <c r="G37" s="772"/>
      <c r="H37"/>
      <c r="I37"/>
      <c r="J37"/>
      <c r="K37"/>
      <c r="L37"/>
      <c r="M37"/>
      <c r="N37"/>
      <c r="O37"/>
      <c r="P37" s="876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</row>
    <row r="38" spans="1:232" ht="11.25" customHeight="1">
      <c r="A38"/>
      <c r="B38"/>
      <c r="C38"/>
      <c r="D38"/>
      <c r="E38" s="1284"/>
      <c r="F38" s="1234"/>
      <c r="G38" s="772"/>
      <c r="H38"/>
      <c r="I38"/>
      <c r="J38"/>
      <c r="K38"/>
      <c r="L38"/>
      <c r="M38"/>
      <c r="N38"/>
      <c r="O38"/>
      <c r="P38" s="876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</row>
    <row r="39" spans="1:232" ht="11.25" customHeight="1">
      <c r="A39"/>
      <c r="B39"/>
      <c r="C39"/>
      <c r="D39"/>
      <c r="E39" s="1284"/>
      <c r="F39" s="1234"/>
      <c r="G39" s="772"/>
      <c r="H39"/>
      <c r="I39"/>
      <c r="J39"/>
      <c r="K39"/>
      <c r="L39"/>
      <c r="M39"/>
      <c r="N39"/>
      <c r="O39"/>
      <c r="P39" s="876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</row>
    <row r="40" spans="1:232" ht="11.25" customHeight="1">
      <c r="A40"/>
      <c r="B40"/>
      <c r="C40"/>
      <c r="D40"/>
      <c r="E40" s="1284"/>
      <c r="F40" s="1234"/>
      <c r="G40" s="772"/>
      <c r="H40"/>
      <c r="I40"/>
      <c r="J40"/>
      <c r="K40"/>
      <c r="L40"/>
      <c r="M40"/>
      <c r="N40"/>
      <c r="O40"/>
      <c r="P40" s="876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</row>
    <row r="41" spans="1:232" ht="5.25" customHeight="1">
      <c r="A41"/>
      <c r="B41"/>
      <c r="C41"/>
      <c r="D41"/>
      <c r="E41" s="1284"/>
      <c r="F41" s="1234"/>
      <c r="G41" s="772"/>
      <c r="H41"/>
      <c r="I41"/>
      <c r="J41"/>
      <c r="K41"/>
      <c r="L41"/>
      <c r="M41"/>
      <c r="N41"/>
      <c r="O41"/>
      <c r="P41" s="876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</row>
    <row r="45" spans="4:12" ht="12">
      <c r="D45"/>
      <c r="E45" s="1284"/>
      <c r="F45"/>
      <c r="G45" s="772"/>
      <c r="H45"/>
      <c r="I45"/>
      <c r="J45"/>
      <c r="K45"/>
      <c r="L45"/>
    </row>
    <row r="46" spans="4:12" ht="12">
      <c r="D46"/>
      <c r="E46" s="1284"/>
      <c r="F46"/>
      <c r="G46" s="772"/>
      <c r="H46"/>
      <c r="I46"/>
      <c r="J46"/>
      <c r="K46"/>
      <c r="L46"/>
    </row>
    <row r="47" spans="4:12" ht="12">
      <c r="D47"/>
      <c r="E47" s="1284"/>
      <c r="F47"/>
      <c r="G47" s="772"/>
      <c r="H47"/>
      <c r="I47"/>
      <c r="J47"/>
      <c r="K47"/>
      <c r="L47"/>
    </row>
    <row r="48" spans="4:12" ht="12">
      <c r="D48"/>
      <c r="E48" s="1284"/>
      <c r="F48"/>
      <c r="G48" s="772"/>
      <c r="H48"/>
      <c r="I48"/>
      <c r="J48"/>
      <c r="K48"/>
      <c r="L48"/>
    </row>
    <row r="49" spans="4:12" ht="12">
      <c r="D49"/>
      <c r="E49" s="1284"/>
      <c r="F49"/>
      <c r="G49" s="772"/>
      <c r="H49"/>
      <c r="I49"/>
      <c r="J49"/>
      <c r="K49"/>
      <c r="L49"/>
    </row>
    <row r="50" spans="4:12" ht="12">
      <c r="D50"/>
      <c r="E50" s="1284"/>
      <c r="F50"/>
      <c r="G50" s="772"/>
      <c r="H50"/>
      <c r="I50"/>
      <c r="J50"/>
      <c r="K50"/>
      <c r="L50"/>
    </row>
    <row r="51" spans="4:12" ht="12">
      <c r="D51"/>
      <c r="E51" s="1284"/>
      <c r="F51"/>
      <c r="G51" s="772"/>
      <c r="H51"/>
      <c r="I51"/>
      <c r="J51"/>
      <c r="K51"/>
      <c r="L51"/>
    </row>
  </sheetData>
  <sheetProtection selectLockedCells="1" selectUnlockedCells="1"/>
  <mergeCells count="20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9"/>
    <mergeCell ref="B4:B7"/>
    <mergeCell ref="P4:P7"/>
    <mergeCell ref="BC4:BC7"/>
    <mergeCell ref="BD4:BD7"/>
    <mergeCell ref="BE4:BE7"/>
    <mergeCell ref="BF4:BF7"/>
    <mergeCell ref="BG4:BG7"/>
    <mergeCell ref="BH4:BH7"/>
    <mergeCell ref="BI4:BI7"/>
    <mergeCell ref="BK4:BK7"/>
    <mergeCell ref="BL4:BL7"/>
    <mergeCell ref="BM4:BM7"/>
    <mergeCell ref="BN4:BN7"/>
    <mergeCell ref="BP4:BP7"/>
    <mergeCell ref="BR4:BR7"/>
    <mergeCell ref="BS4:BS7"/>
    <mergeCell ref="BT4:BT7"/>
    <mergeCell ref="BV4:BV7"/>
    <mergeCell ref="BW4:BW7"/>
    <mergeCell ref="BY4:BY7"/>
    <mergeCell ref="BZ4:BZ7"/>
    <mergeCell ref="CB4:CB7"/>
    <mergeCell ref="CD4:CD7"/>
    <mergeCell ref="CF4:CF7"/>
    <mergeCell ref="CG4:CG7"/>
    <mergeCell ref="CH4:CH7"/>
    <mergeCell ref="CI4:CI7"/>
    <mergeCell ref="CJ4:CJ7"/>
    <mergeCell ref="CK4:CK7"/>
    <mergeCell ref="CL4:CL7"/>
    <mergeCell ref="CM4:CM7"/>
    <mergeCell ref="CN4:CN7"/>
    <mergeCell ref="CO4:CO7"/>
    <mergeCell ref="CP4:CP7"/>
    <mergeCell ref="CQ4:CQ7"/>
    <mergeCell ref="CS4:CS7"/>
    <mergeCell ref="CT4:CT7"/>
    <mergeCell ref="CU4:CU7"/>
    <mergeCell ref="CV4:CV7"/>
    <mergeCell ref="CW4:CW7"/>
    <mergeCell ref="B8:BB8"/>
    <mergeCell ref="BC8:CW8"/>
    <mergeCell ref="B9:B12"/>
    <mergeCell ref="P9:P12"/>
    <mergeCell ref="BC9:BC12"/>
    <mergeCell ref="BD9:BD12"/>
    <mergeCell ref="BE9:BE12"/>
    <mergeCell ref="BF9:BF12"/>
    <mergeCell ref="BG9:BG12"/>
    <mergeCell ref="BH9:BH12"/>
    <mergeCell ref="BI9:BI12"/>
    <mergeCell ref="BK9:BK12"/>
    <mergeCell ref="BL9:BL12"/>
    <mergeCell ref="BM9:BM12"/>
    <mergeCell ref="BN9:BN12"/>
    <mergeCell ref="BP9:BP12"/>
    <mergeCell ref="BR9:BR12"/>
    <mergeCell ref="BS9:BS12"/>
    <mergeCell ref="BT9:BT12"/>
    <mergeCell ref="BV9:BV12"/>
    <mergeCell ref="BW9:BW12"/>
    <mergeCell ref="BY9:BY12"/>
    <mergeCell ref="BZ9:BZ12"/>
    <mergeCell ref="CB9:CB12"/>
    <mergeCell ref="CD9:CD12"/>
    <mergeCell ref="CF9:CF12"/>
    <mergeCell ref="CG9:CG12"/>
    <mergeCell ref="CH9:CH12"/>
    <mergeCell ref="CI9:CI12"/>
    <mergeCell ref="CJ9:CJ12"/>
    <mergeCell ref="CK9:CK12"/>
    <mergeCell ref="CL9:CL12"/>
    <mergeCell ref="CM9:CM12"/>
    <mergeCell ref="CN9:CN12"/>
    <mergeCell ref="CP9:CP12"/>
    <mergeCell ref="CQ9:CQ12"/>
    <mergeCell ref="CS9:CS12"/>
    <mergeCell ref="CT9:CT12"/>
    <mergeCell ref="CU9:CU12"/>
    <mergeCell ref="CW9:CW12"/>
    <mergeCell ref="B13:BB13"/>
    <mergeCell ref="BC13:CW13"/>
    <mergeCell ref="B14:B19"/>
    <mergeCell ref="P14:P19"/>
    <mergeCell ref="BC14:BC19"/>
    <mergeCell ref="BD14:BD19"/>
    <mergeCell ref="BE14:BE19"/>
    <mergeCell ref="BF14:BF19"/>
    <mergeCell ref="BG14:BG19"/>
    <mergeCell ref="BH14:BH19"/>
    <mergeCell ref="BI14:BI19"/>
    <mergeCell ref="BK14:BK19"/>
    <mergeCell ref="BL14:BL19"/>
    <mergeCell ref="BM14:BM19"/>
    <mergeCell ref="BN14:BN19"/>
    <mergeCell ref="BP14:BP19"/>
    <mergeCell ref="BR14:BR19"/>
    <mergeCell ref="BS14:BS19"/>
    <mergeCell ref="BT14:BT19"/>
    <mergeCell ref="BV14:BV19"/>
    <mergeCell ref="BW14:BW19"/>
    <mergeCell ref="BY14:BY19"/>
    <mergeCell ref="BZ14:BZ19"/>
    <mergeCell ref="CB14:CB19"/>
    <mergeCell ref="CD14:CD19"/>
    <mergeCell ref="CF14:CF19"/>
    <mergeCell ref="CG14:CG19"/>
    <mergeCell ref="CH14:CH19"/>
    <mergeCell ref="CI14:CI19"/>
    <mergeCell ref="CJ14:CJ19"/>
    <mergeCell ref="CK14:CK19"/>
    <mergeCell ref="CL14:CL19"/>
    <mergeCell ref="CM14:CM19"/>
    <mergeCell ref="CN14:CN19"/>
    <mergeCell ref="CP14:CP19"/>
    <mergeCell ref="CQ14:CQ19"/>
    <mergeCell ref="CS14:CS19"/>
    <mergeCell ref="CT14:CT19"/>
    <mergeCell ref="CU14:CU19"/>
    <mergeCell ref="CW14:CW19"/>
    <mergeCell ref="A20:BB20"/>
    <mergeCell ref="BC20:CW20"/>
    <mergeCell ref="C22:G22"/>
    <mergeCell ref="CP22:CT22"/>
    <mergeCell ref="D23:U23"/>
    <mergeCell ref="CS23:CW23"/>
    <mergeCell ref="CF24:CN24"/>
    <mergeCell ref="CS24:CW24"/>
    <mergeCell ref="C26:M26"/>
    <mergeCell ref="BR26:BW26"/>
    <mergeCell ref="CC34:CK34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H30" sqref="H30"/>
    </sheetView>
  </sheetViews>
  <sheetFormatPr defaultColWidth="9.140625" defaultRowHeight="12.75"/>
  <cols>
    <col min="1" max="1" width="7.140625" style="444" customWidth="1"/>
    <col min="2" max="2" width="17.421875" style="811" customWidth="1"/>
    <col min="3" max="3" width="12.28125" style="124" customWidth="1"/>
    <col min="4" max="4" width="8.7109375" style="124" customWidth="1"/>
    <col min="5" max="5" width="6.140625" style="1236" customWidth="1"/>
    <col min="6" max="6" width="6.140625" style="127" customWidth="1"/>
    <col min="7" max="7" width="6.57421875" style="1236" customWidth="1"/>
    <col min="8" max="8" width="7.140625" style="129" customWidth="1"/>
    <col min="9" max="9" width="9.140625" style="124" customWidth="1"/>
    <col min="10" max="10" width="7.140625" style="128" customWidth="1"/>
    <col min="11" max="11" width="7.57421875" style="128" customWidth="1"/>
    <col min="12" max="12" width="2.140625" style="129" customWidth="1"/>
    <col min="13" max="13" width="6.57421875" style="129" customWidth="1"/>
    <col min="14" max="14" width="5.8515625" style="128" customWidth="1"/>
    <col min="15" max="15" width="7.00390625" style="131" customWidth="1"/>
    <col min="16" max="16" width="5.140625" style="131" customWidth="1"/>
    <col min="17" max="17" width="6.7109375" style="132" customWidth="1"/>
    <col min="18" max="18" width="4.00390625" style="161" customWidth="1"/>
    <col min="19" max="19" width="3.421875" style="132" customWidth="1"/>
    <col min="20" max="20" width="3.7109375" style="132" customWidth="1"/>
    <col min="21" max="22" width="4.8515625" style="132" customWidth="1"/>
    <col min="23" max="23" width="4.00390625" style="132" customWidth="1"/>
    <col min="24" max="24" width="4.140625" style="132" customWidth="1"/>
    <col min="25" max="25" width="4.28125" style="132" customWidth="1"/>
    <col min="26" max="26" width="4.140625" style="132" customWidth="1"/>
    <col min="27" max="27" width="4.8515625" style="132" customWidth="1"/>
    <col min="28" max="28" width="4.421875" style="132" customWidth="1"/>
    <col min="29" max="29" width="4.28125" style="132" customWidth="1"/>
    <col min="30" max="30" width="3.57421875" style="132" customWidth="1"/>
    <col min="31" max="31" width="5.00390625" style="132" customWidth="1"/>
    <col min="32" max="32" width="4.00390625" style="132" customWidth="1"/>
    <col min="33" max="33" width="3.8515625" style="132" customWidth="1"/>
    <col min="34" max="34" width="4.421875" style="132" customWidth="1"/>
    <col min="35" max="35" width="5.00390625" style="132" customWidth="1"/>
    <col min="36" max="36" width="4.8515625" style="132" customWidth="1"/>
    <col min="37" max="37" width="4.00390625" style="132" customWidth="1"/>
    <col min="38" max="38" width="3.57421875" style="132" customWidth="1"/>
    <col min="39" max="39" width="2.140625" style="132" customWidth="1"/>
    <col min="40" max="40" width="4.7109375" style="132" customWidth="1"/>
    <col min="41" max="41" width="5.140625" style="132" customWidth="1"/>
    <col min="42" max="42" width="3.8515625" style="132" customWidth="1"/>
    <col min="43" max="43" width="7.28125" style="132" customWidth="1"/>
    <col min="44" max="44" width="4.00390625" style="132" customWidth="1"/>
    <col min="45" max="45" width="6.28125" style="133" customWidth="1"/>
    <col min="46" max="46" width="5.7109375" style="133" customWidth="1"/>
    <col min="47" max="47" width="4.57421875" style="133" customWidth="1"/>
    <col min="48" max="48" width="3.57421875" style="133" customWidth="1"/>
    <col min="49" max="51" width="4.28125" style="133" customWidth="1"/>
    <col min="52" max="52" width="4.28125" style="0" customWidth="1"/>
    <col min="53" max="53" width="4.28125" style="133" customWidth="1"/>
    <col min="54" max="54" width="17.140625" style="444" customWidth="1"/>
    <col min="55" max="73" width="4.28125" style="133" customWidth="1"/>
    <col min="74" max="231" width="9.00390625" style="132" customWidth="1"/>
    <col min="232" max="255" width="9.140625" style="0" customWidth="1"/>
  </cols>
  <sheetData>
    <row r="1" spans="1:255" s="161" customFormat="1" ht="12" customHeight="1">
      <c r="A1" s="1285" t="s">
        <v>171</v>
      </c>
      <c r="B1" s="1286" t="s">
        <v>172</v>
      </c>
      <c r="C1" s="1287" t="s">
        <v>173</v>
      </c>
      <c r="D1" s="1287" t="s">
        <v>174</v>
      </c>
      <c r="E1" s="1288" t="s">
        <v>175</v>
      </c>
      <c r="F1" s="1289" t="s">
        <v>176</v>
      </c>
      <c r="G1" s="1288" t="s">
        <v>177</v>
      </c>
      <c r="H1" s="1290" t="s">
        <v>178</v>
      </c>
      <c r="I1" s="1290" t="s">
        <v>179</v>
      </c>
      <c r="J1" s="1291" t="s">
        <v>180</v>
      </c>
      <c r="K1" s="1287" t="s">
        <v>181</v>
      </c>
      <c r="L1" s="1287"/>
      <c r="M1" s="1286" t="s">
        <v>182</v>
      </c>
      <c r="N1" s="1287" t="s">
        <v>183</v>
      </c>
      <c r="O1" s="1287" t="s">
        <v>184</v>
      </c>
      <c r="P1" s="1292" t="s">
        <v>185</v>
      </c>
      <c r="Q1" s="1286" t="s">
        <v>186</v>
      </c>
      <c r="R1" s="1292" t="s">
        <v>187</v>
      </c>
      <c r="S1" s="1293" t="s">
        <v>188</v>
      </c>
      <c r="T1" s="1293"/>
      <c r="U1" s="1293"/>
      <c r="V1" s="1293"/>
      <c r="W1" s="1293"/>
      <c r="X1" s="1293"/>
      <c r="Y1" s="1293"/>
      <c r="Z1" s="1293"/>
      <c r="AA1" s="1293"/>
      <c r="AB1" s="1293"/>
      <c r="AC1" s="1293"/>
      <c r="AD1" s="1293"/>
      <c r="AE1" s="1293"/>
      <c r="AF1" s="1293"/>
      <c r="AG1" s="1293"/>
      <c r="AH1" s="1293"/>
      <c r="AI1" s="1293"/>
      <c r="AJ1" s="1293"/>
      <c r="AK1" s="1293"/>
      <c r="AL1" s="1293"/>
      <c r="AM1" s="1293"/>
      <c r="AN1" s="1293"/>
      <c r="AO1" s="1293"/>
      <c r="AP1" s="1293"/>
      <c r="AQ1" s="1293"/>
      <c r="AR1" s="1293"/>
      <c r="AS1" s="1293"/>
      <c r="AT1" s="1293"/>
      <c r="AU1" s="1293"/>
      <c r="AV1" s="1293"/>
      <c r="AW1" s="1293"/>
      <c r="AX1" s="1293"/>
      <c r="AY1" s="1293"/>
      <c r="AZ1" s="1293"/>
      <c r="BA1" s="1293"/>
      <c r="BB1" s="1294"/>
      <c r="BC1" s="1295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40" ht="21" customHeight="1">
      <c r="A2" s="1285"/>
      <c r="B2" s="1286"/>
      <c r="C2" s="1287"/>
      <c r="D2" s="1287"/>
      <c r="E2" s="1288"/>
      <c r="F2" s="1289"/>
      <c r="G2" s="1288"/>
      <c r="H2" s="1290"/>
      <c r="I2" s="1290"/>
      <c r="J2" s="1291"/>
      <c r="K2" s="1287"/>
      <c r="L2" s="1287"/>
      <c r="M2" s="1286"/>
      <c r="N2" s="1286"/>
      <c r="O2" s="1286"/>
      <c r="P2" s="1286"/>
      <c r="Q2" s="1286"/>
      <c r="R2" s="1292"/>
      <c r="S2" s="1296" t="s">
        <v>94</v>
      </c>
      <c r="T2" s="1297" t="s">
        <v>199</v>
      </c>
      <c r="U2" s="1298" t="s">
        <v>200</v>
      </c>
      <c r="V2" s="1299" t="s">
        <v>201</v>
      </c>
      <c r="W2" s="1300" t="s">
        <v>202</v>
      </c>
      <c r="X2" s="1301" t="s">
        <v>127</v>
      </c>
      <c r="Y2" s="1302" t="s">
        <v>55</v>
      </c>
      <c r="Z2" s="1303" t="s">
        <v>74</v>
      </c>
      <c r="AA2" s="1304" t="s">
        <v>84</v>
      </c>
      <c r="AB2" s="1305" t="s">
        <v>203</v>
      </c>
      <c r="AC2" s="1306" t="s">
        <v>204</v>
      </c>
      <c r="AD2" s="1307" t="s">
        <v>134</v>
      </c>
      <c r="AE2" s="1308" t="s">
        <v>205</v>
      </c>
      <c r="AF2" s="1309" t="s">
        <v>55</v>
      </c>
      <c r="AG2" s="1310" t="s">
        <v>206</v>
      </c>
      <c r="AH2" s="1311" t="s">
        <v>207</v>
      </c>
      <c r="AI2" s="1312" t="s">
        <v>208</v>
      </c>
      <c r="AJ2" s="1313" t="s">
        <v>209</v>
      </c>
      <c r="AK2" s="1314" t="s">
        <v>210</v>
      </c>
      <c r="AL2" s="1315" t="s">
        <v>211</v>
      </c>
      <c r="AM2" s="1316" t="s">
        <v>212</v>
      </c>
      <c r="AN2" s="1316"/>
      <c r="AO2" s="1316"/>
      <c r="AP2" s="1317" t="s">
        <v>36</v>
      </c>
      <c r="AQ2" s="1318" t="s">
        <v>213</v>
      </c>
      <c r="AR2" s="1319" t="s">
        <v>214</v>
      </c>
      <c r="AS2" s="1320" t="s">
        <v>215</v>
      </c>
      <c r="AT2" s="1321" t="s">
        <v>216</v>
      </c>
      <c r="AU2" s="1322" t="s">
        <v>138</v>
      </c>
      <c r="AV2" s="1323" t="s">
        <v>217</v>
      </c>
      <c r="AW2" s="1324" t="s">
        <v>218</v>
      </c>
      <c r="AX2" s="1325" t="s">
        <v>219</v>
      </c>
      <c r="AY2" s="1326" t="s">
        <v>220</v>
      </c>
      <c r="AZ2" s="1326" t="s">
        <v>221</v>
      </c>
      <c r="BA2" s="1326" t="s">
        <v>222</v>
      </c>
      <c r="BB2" s="1294" t="s">
        <v>790</v>
      </c>
      <c r="BC2" s="1295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HX2" s="132"/>
      <c r="HY2" s="132"/>
      <c r="HZ2" s="132"/>
      <c r="IA2" s="132"/>
      <c r="IB2" s="132"/>
      <c r="IC2" s="132"/>
      <c r="ID2" s="132"/>
      <c r="IE2" s="132"/>
      <c r="IF2" s="132"/>
    </row>
    <row r="3" spans="1:240" ht="21" customHeight="1">
      <c r="A3" s="1285"/>
      <c r="B3" s="1286"/>
      <c r="C3" s="1287"/>
      <c r="D3" s="1287"/>
      <c r="E3" s="1288"/>
      <c r="F3" s="1289"/>
      <c r="G3" s="1288"/>
      <c r="H3" s="1290"/>
      <c r="I3" s="1290"/>
      <c r="J3" s="1291"/>
      <c r="K3" s="1287"/>
      <c r="L3" s="1287"/>
      <c r="M3" s="1286"/>
      <c r="N3" s="1287"/>
      <c r="O3" s="1287"/>
      <c r="P3" s="1292"/>
      <c r="Q3" s="1286"/>
      <c r="R3" s="1292"/>
      <c r="S3" s="1327"/>
      <c r="T3" s="1328"/>
      <c r="U3" s="1329"/>
      <c r="V3" s="1330"/>
      <c r="W3" s="1331"/>
      <c r="X3" s="1301"/>
      <c r="Y3" s="1332" t="s">
        <v>249</v>
      </c>
      <c r="Z3" s="1333"/>
      <c r="AA3" s="1334"/>
      <c r="AB3" s="1335"/>
      <c r="AC3" s="1336"/>
      <c r="AD3" s="1337"/>
      <c r="AE3" s="1338"/>
      <c r="AF3" s="1339"/>
      <c r="AG3" s="1340"/>
      <c r="AH3" s="1341"/>
      <c r="AI3" s="1342"/>
      <c r="AJ3" s="1313"/>
      <c r="AK3" s="1343"/>
      <c r="AL3" s="1344"/>
      <c r="AM3" s="1345" t="s">
        <v>250</v>
      </c>
      <c r="AN3" s="1345" t="s">
        <v>251</v>
      </c>
      <c r="AO3" s="1345" t="s">
        <v>252</v>
      </c>
      <c r="AP3" s="1346"/>
      <c r="AQ3" s="1318"/>
      <c r="AR3" s="1347"/>
      <c r="AS3" s="1348"/>
      <c r="AT3" s="1321"/>
      <c r="AU3" s="1349"/>
      <c r="AV3" s="1350"/>
      <c r="AW3" s="1324"/>
      <c r="AX3" s="1351"/>
      <c r="AY3" s="1352"/>
      <c r="AZ3" s="1352"/>
      <c r="BA3" s="1352"/>
      <c r="BB3" s="1294"/>
      <c r="BC3" s="1295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HX3" s="132"/>
      <c r="HY3" s="132"/>
      <c r="HZ3" s="132"/>
      <c r="IA3" s="132"/>
      <c r="IB3" s="132"/>
      <c r="IC3" s="132"/>
      <c r="ID3" s="132"/>
      <c r="IE3" s="132"/>
      <c r="IF3" s="132"/>
    </row>
    <row r="4" spans="1:82" ht="12">
      <c r="A4" s="1353"/>
      <c r="B4" s="1354" t="s">
        <v>791</v>
      </c>
      <c r="C4" s="965">
        <v>4893</v>
      </c>
      <c r="D4" s="1355">
        <v>100</v>
      </c>
      <c r="E4" s="1356">
        <v>400</v>
      </c>
      <c r="F4" s="1357">
        <v>100</v>
      </c>
      <c r="G4" s="1356">
        <v>120</v>
      </c>
      <c r="H4" s="1221" t="s">
        <v>310</v>
      </c>
      <c r="I4" s="1355" t="s">
        <v>310</v>
      </c>
      <c r="J4" s="970">
        <v>50</v>
      </c>
      <c r="K4" s="1358">
        <v>2</v>
      </c>
      <c r="L4" s="1221" t="s">
        <v>568</v>
      </c>
      <c r="M4" s="624" t="s">
        <v>310</v>
      </c>
      <c r="N4" s="1358">
        <v>500</v>
      </c>
      <c r="O4" s="970">
        <v>15</v>
      </c>
      <c r="P4" s="552">
        <v>1</v>
      </c>
      <c r="Q4" s="642" t="s">
        <v>328</v>
      </c>
      <c r="R4" s="1221">
        <v>1</v>
      </c>
      <c r="S4" s="851"/>
      <c r="T4" s="390"/>
      <c r="U4" s="629"/>
      <c r="V4" s="251"/>
      <c r="W4" s="251"/>
      <c r="X4" s="390"/>
      <c r="Y4" s="251"/>
      <c r="Z4" s="251"/>
      <c r="AA4" s="251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51"/>
      <c r="AM4" s="251"/>
      <c r="AN4" s="251"/>
      <c r="AO4" s="251"/>
      <c r="AP4" s="251"/>
      <c r="AQ4" s="251"/>
      <c r="AR4" s="251"/>
      <c r="AS4" s="251"/>
      <c r="AT4" s="251"/>
      <c r="AU4" s="390"/>
      <c r="AV4" s="390"/>
      <c r="AW4" s="390"/>
      <c r="AX4" s="390"/>
      <c r="AY4" s="1359"/>
      <c r="AZ4" s="390"/>
      <c r="BA4" s="1359"/>
      <c r="BB4" s="1360">
        <v>0.007291666666666666</v>
      </c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</row>
    <row r="5" spans="1:253" s="122" customFormat="1" ht="12">
      <c r="A5" s="1361"/>
      <c r="B5" s="1354" t="s">
        <v>792</v>
      </c>
      <c r="C5" s="1245">
        <v>32611</v>
      </c>
      <c r="D5" s="1355">
        <v>100</v>
      </c>
      <c r="E5" s="1356">
        <v>200</v>
      </c>
      <c r="F5" s="1362">
        <v>14</v>
      </c>
      <c r="G5" s="1356">
        <v>26</v>
      </c>
      <c r="H5" s="1221" t="s">
        <v>310</v>
      </c>
      <c r="I5" s="1355" t="s">
        <v>310</v>
      </c>
      <c r="J5" s="970">
        <v>600</v>
      </c>
      <c r="K5" s="1358">
        <v>10</v>
      </c>
      <c r="L5" s="1221" t="s">
        <v>568</v>
      </c>
      <c r="M5" s="624" t="s">
        <v>310</v>
      </c>
      <c r="N5" s="1358">
        <v>3600</v>
      </c>
      <c r="O5" s="970">
        <v>65</v>
      </c>
      <c r="P5" s="552">
        <v>2</v>
      </c>
      <c r="Q5" s="642" t="s">
        <v>328</v>
      </c>
      <c r="R5" s="1221">
        <v>2</v>
      </c>
      <c r="S5" s="851"/>
      <c r="T5" s="1363"/>
      <c r="U5" s="629"/>
      <c r="V5" s="251"/>
      <c r="W5" s="251"/>
      <c r="X5" s="390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51"/>
      <c r="AM5" s="251"/>
      <c r="AN5" s="251"/>
      <c r="AO5" s="251"/>
      <c r="AP5" s="251"/>
      <c r="AQ5" s="251"/>
      <c r="AR5" s="251"/>
      <c r="AS5" s="251"/>
      <c r="AT5" s="251"/>
      <c r="AU5" s="390"/>
      <c r="AV5" s="390"/>
      <c r="AW5" s="390"/>
      <c r="AX5" s="390"/>
      <c r="AY5" s="1359"/>
      <c r="AZ5" s="390"/>
      <c r="BA5" s="1359"/>
      <c r="BB5" s="1360">
        <v>0.007407407407407407</v>
      </c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HZ5" s="342"/>
      <c r="IA5" s="342"/>
      <c r="IB5" s="342"/>
      <c r="IC5" s="342"/>
      <c r="ID5" s="342"/>
      <c r="IE5" s="342"/>
      <c r="IF5" s="342"/>
      <c r="IG5" s="342"/>
      <c r="IH5" s="342"/>
      <c r="II5" s="342"/>
      <c r="IJ5" s="342"/>
      <c r="IK5" s="342"/>
      <c r="IL5" s="342"/>
      <c r="IM5" s="342"/>
      <c r="IN5" s="342"/>
      <c r="IO5" s="342"/>
      <c r="IP5" s="342"/>
      <c r="IQ5" s="342"/>
      <c r="IR5" s="342"/>
      <c r="IS5" s="342"/>
    </row>
    <row r="6" spans="1:82" ht="12">
      <c r="A6" s="1361" t="s">
        <v>253</v>
      </c>
      <c r="B6" s="1354" t="s">
        <v>793</v>
      </c>
      <c r="C6" s="965">
        <v>26952</v>
      </c>
      <c r="D6" s="1355">
        <v>100</v>
      </c>
      <c r="E6" s="1356">
        <v>84</v>
      </c>
      <c r="F6" s="1357">
        <v>10</v>
      </c>
      <c r="G6" s="1356">
        <v>6</v>
      </c>
      <c r="H6" s="1221" t="s">
        <v>794</v>
      </c>
      <c r="I6" s="1355">
        <v>100</v>
      </c>
      <c r="J6" s="970">
        <v>150</v>
      </c>
      <c r="K6" s="1358">
        <v>800</v>
      </c>
      <c r="L6" s="1221" t="s">
        <v>256</v>
      </c>
      <c r="M6" s="624" t="s">
        <v>310</v>
      </c>
      <c r="N6" s="1358">
        <v>10000</v>
      </c>
      <c r="O6" s="1364">
        <v>500</v>
      </c>
      <c r="P6" s="552">
        <v>0</v>
      </c>
      <c r="Q6" s="642" t="s">
        <v>328</v>
      </c>
      <c r="R6" s="1221">
        <v>0</v>
      </c>
      <c r="S6" s="390"/>
      <c r="T6" s="390"/>
      <c r="U6" s="629"/>
      <c r="V6" s="251"/>
      <c r="W6" s="251"/>
      <c r="X6" s="390"/>
      <c r="Y6" s="251"/>
      <c r="Z6" s="251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51"/>
      <c r="AL6" s="251"/>
      <c r="AM6" s="251"/>
      <c r="AN6" s="251"/>
      <c r="AO6" s="251"/>
      <c r="AP6" s="251"/>
      <c r="AQ6" s="251"/>
      <c r="AR6" s="251"/>
      <c r="AS6" s="251"/>
      <c r="AT6" s="251"/>
      <c r="AU6" s="390"/>
      <c r="AV6" s="390"/>
      <c r="AW6" s="390"/>
      <c r="AX6" s="390"/>
      <c r="AY6" s="390"/>
      <c r="AZ6" s="390"/>
      <c r="BA6" s="390"/>
      <c r="BB6" s="1360">
        <v>0.048611111111111105</v>
      </c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</row>
    <row r="7" spans="1:253" s="122" customFormat="1" ht="12">
      <c r="A7" s="1365"/>
      <c r="B7" s="1366" t="s">
        <v>795</v>
      </c>
      <c r="C7" s="965" t="s">
        <v>796</v>
      </c>
      <c r="D7" s="1355">
        <v>100</v>
      </c>
      <c r="E7" s="1356">
        <v>350</v>
      </c>
      <c r="F7" s="1357">
        <v>10</v>
      </c>
      <c r="G7" s="1356">
        <v>6</v>
      </c>
      <c r="H7" s="1221" t="s">
        <v>794</v>
      </c>
      <c r="I7" s="1355">
        <v>50</v>
      </c>
      <c r="J7" s="970">
        <v>150</v>
      </c>
      <c r="K7" s="1358">
        <v>25</v>
      </c>
      <c r="L7" s="1221" t="s">
        <v>256</v>
      </c>
      <c r="M7" s="624" t="s">
        <v>310</v>
      </c>
      <c r="N7" s="1358">
        <v>10000</v>
      </c>
      <c r="O7" s="970">
        <v>500</v>
      </c>
      <c r="P7" s="552">
        <v>0</v>
      </c>
      <c r="Q7" s="642" t="s">
        <v>328</v>
      </c>
      <c r="R7" s="1221">
        <v>0</v>
      </c>
      <c r="S7" s="251"/>
      <c r="T7" s="251"/>
      <c r="U7" s="251"/>
      <c r="V7" s="251"/>
      <c r="W7" s="251"/>
      <c r="X7" s="251"/>
      <c r="Y7" s="251"/>
      <c r="Z7" s="251"/>
      <c r="AA7" s="251"/>
      <c r="AB7" s="251"/>
      <c r="AC7" s="251"/>
      <c r="AD7" s="251"/>
      <c r="AE7" s="251"/>
      <c r="AF7" s="251"/>
      <c r="AG7" s="251"/>
      <c r="AH7" s="251"/>
      <c r="AI7" s="251"/>
      <c r="AJ7" s="251"/>
      <c r="AK7" s="251"/>
      <c r="AL7" s="251"/>
      <c r="AM7" s="251"/>
      <c r="AN7" s="251"/>
      <c r="AO7" s="251"/>
      <c r="AP7" s="251"/>
      <c r="AQ7" s="251"/>
      <c r="AR7" s="251"/>
      <c r="AS7" s="251"/>
      <c r="AT7" s="251"/>
      <c r="AU7" s="390"/>
      <c r="AV7" s="390"/>
      <c r="AW7" s="390"/>
      <c r="AX7" s="390"/>
      <c r="AY7" s="390"/>
      <c r="AZ7" s="390"/>
      <c r="BA7" s="390"/>
      <c r="BB7" s="1367" t="s">
        <v>310</v>
      </c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HZ7" s="342"/>
      <c r="IA7" s="342"/>
      <c r="IB7" s="342"/>
      <c r="IC7" s="342"/>
      <c r="ID7" s="342"/>
      <c r="IE7" s="342"/>
      <c r="IF7" s="342"/>
      <c r="IG7" s="342"/>
      <c r="IH7" s="342"/>
      <c r="II7" s="342"/>
      <c r="IJ7" s="342"/>
      <c r="IK7" s="342"/>
      <c r="IL7" s="342"/>
      <c r="IM7" s="342"/>
      <c r="IN7" s="342"/>
      <c r="IO7" s="342"/>
      <c r="IP7" s="342"/>
      <c r="IQ7" s="342"/>
      <c r="IR7" s="342"/>
      <c r="IS7" s="342"/>
    </row>
    <row r="8" spans="1:82" ht="12">
      <c r="A8" s="1368" t="s">
        <v>324</v>
      </c>
      <c r="B8" s="1369" t="s">
        <v>797</v>
      </c>
      <c r="C8" s="1245">
        <v>9296</v>
      </c>
      <c r="D8" s="1245">
        <v>100</v>
      </c>
      <c r="E8" s="1370">
        <v>180</v>
      </c>
      <c r="F8" s="1362">
        <v>14</v>
      </c>
      <c r="G8" s="1370">
        <v>24</v>
      </c>
      <c r="H8" s="1221" t="s">
        <v>310</v>
      </c>
      <c r="I8" s="1355" t="s">
        <v>310</v>
      </c>
      <c r="J8" s="1371">
        <v>3000</v>
      </c>
      <c r="K8" s="1371">
        <v>100</v>
      </c>
      <c r="L8" s="642" t="s">
        <v>388</v>
      </c>
      <c r="M8" s="624" t="s">
        <v>310</v>
      </c>
      <c r="N8" s="1371">
        <v>3600</v>
      </c>
      <c r="O8" s="1371">
        <v>90</v>
      </c>
      <c r="P8" s="1372">
        <v>1</v>
      </c>
      <c r="Q8" s="642" t="s">
        <v>328</v>
      </c>
      <c r="R8" s="998">
        <v>1</v>
      </c>
      <c r="S8" s="251"/>
      <c r="T8" s="251"/>
      <c r="U8" s="629"/>
      <c r="V8" s="629"/>
      <c r="W8" s="251"/>
      <c r="X8" s="251"/>
      <c r="Y8" s="251"/>
      <c r="Z8" s="251"/>
      <c r="AA8" s="251"/>
      <c r="AB8" s="251"/>
      <c r="AC8" s="251"/>
      <c r="AD8" s="251"/>
      <c r="AE8" s="251"/>
      <c r="AF8" s="251"/>
      <c r="AG8" s="251"/>
      <c r="AH8" s="251"/>
      <c r="AI8" s="251"/>
      <c r="AJ8" s="251"/>
      <c r="AK8" s="629"/>
      <c r="AL8" s="251"/>
      <c r="AM8" s="251"/>
      <c r="AN8" s="251"/>
      <c r="AO8" s="251"/>
      <c r="AP8" s="1373"/>
      <c r="AQ8" s="252"/>
      <c r="AR8" s="252"/>
      <c r="AS8" s="252"/>
      <c r="AT8" s="251"/>
      <c r="AU8" s="390"/>
      <c r="AV8" s="390"/>
      <c r="AW8" s="390"/>
      <c r="AX8" s="390"/>
      <c r="AY8" s="1359"/>
      <c r="AZ8" s="390"/>
      <c r="BA8" s="1359"/>
      <c r="BB8" s="1360">
        <v>0.00787037037037037</v>
      </c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</row>
    <row r="9" spans="1:253" s="122" customFormat="1" ht="6.75" customHeight="1">
      <c r="A9" s="1374"/>
      <c r="B9" s="1375"/>
      <c r="C9" s="1376"/>
      <c r="D9" s="1376"/>
      <c r="E9" s="1376"/>
      <c r="F9" s="1376"/>
      <c r="G9" s="1376"/>
      <c r="H9" s="1376"/>
      <c r="I9" s="1376"/>
      <c r="J9" s="1376"/>
      <c r="K9" s="1376"/>
      <c r="L9" s="1376"/>
      <c r="M9" s="1376"/>
      <c r="N9" s="1376"/>
      <c r="O9" s="1376"/>
      <c r="P9" s="1376"/>
      <c r="Q9" s="1376"/>
      <c r="R9" s="1376"/>
      <c r="S9" s="1376"/>
      <c r="T9" s="1376"/>
      <c r="U9" s="1376"/>
      <c r="V9" s="1376"/>
      <c r="W9" s="1376"/>
      <c r="X9" s="1376"/>
      <c r="Y9" s="1376"/>
      <c r="Z9" s="1376"/>
      <c r="AA9" s="1376"/>
      <c r="AB9" s="1376"/>
      <c r="AC9" s="1376"/>
      <c r="AD9" s="1376"/>
      <c r="AE9" s="1376"/>
      <c r="AF9" s="1376"/>
      <c r="AG9" s="1376"/>
      <c r="AH9" s="1376"/>
      <c r="AI9" s="1376"/>
      <c r="AJ9" s="1376"/>
      <c r="AK9" s="1376"/>
      <c r="AL9" s="1376"/>
      <c r="AM9" s="1376"/>
      <c r="AN9" s="1376"/>
      <c r="AO9" s="1376"/>
      <c r="AP9" s="1376"/>
      <c r="AQ9" s="1376"/>
      <c r="AR9" s="1376"/>
      <c r="AS9" s="1376"/>
      <c r="AT9" s="1376"/>
      <c r="AU9" s="1376"/>
      <c r="AV9" s="1376"/>
      <c r="AW9" s="1376"/>
      <c r="AX9" s="1376"/>
      <c r="AY9" s="1376"/>
      <c r="AZ9" s="1376"/>
      <c r="BA9" s="1376"/>
      <c r="BB9" s="1377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HZ9" s="342"/>
      <c r="IA9" s="342"/>
      <c r="IB9" s="342"/>
      <c r="IC9" s="342"/>
      <c r="ID9" s="342"/>
      <c r="IE9" s="342"/>
      <c r="IF9" s="342"/>
      <c r="IG9" s="342"/>
      <c r="IH9" s="342"/>
      <c r="II9" s="342"/>
      <c r="IJ9" s="342"/>
      <c r="IK9" s="342"/>
      <c r="IL9" s="342"/>
      <c r="IM9" s="342"/>
      <c r="IN9" s="342"/>
      <c r="IO9" s="342"/>
      <c r="IP9" s="342"/>
      <c r="IQ9" s="342"/>
      <c r="IR9" s="342"/>
      <c r="IS9" s="342"/>
    </row>
    <row r="10" spans="1:82" ht="11.25" customHeight="1">
      <c r="A10"/>
      <c r="B10" s="1378"/>
      <c r="C10"/>
      <c r="D10"/>
      <c r="E10"/>
      <c r="F10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BA10" s="1295"/>
      <c r="BB10" s="1379"/>
      <c r="BC10" s="1295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</row>
    <row r="11" spans="1:253" s="122" customFormat="1" ht="12" customHeight="1">
      <c r="A11"/>
      <c r="B11" s="1380"/>
      <c r="C11" s="1381" t="s">
        <v>798</v>
      </c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 s="1379"/>
      <c r="BC11" s="1295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</row>
    <row r="12" spans="1:256" ht="11.25" customHeight="1">
      <c r="A12" s="1382"/>
      <c r="B12" s="1383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BA12" s="1384"/>
      <c r="BB12" s="1379"/>
      <c r="BC12" s="1295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IT12" s="132"/>
      <c r="IU12" s="132"/>
      <c r="IV12" s="132"/>
    </row>
    <row r="13" spans="1:55" ht="11.25" customHeight="1">
      <c r="A13" s="1382"/>
      <c r="B13" s="1379"/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BA13" s="1382"/>
      <c r="BB13" s="1385"/>
      <c r="BC13" s="1382"/>
    </row>
    <row r="14" spans="1:55" ht="11.25" customHeight="1">
      <c r="A14" s="1382"/>
      <c r="B14" s="1379"/>
      <c r="C14" s="1295"/>
      <c r="D14" s="1295"/>
      <c r="E14" s="1386"/>
      <c r="F14" s="1386"/>
      <c r="G14" s="1386"/>
      <c r="H14" s="1386"/>
      <c r="I14" s="1386"/>
      <c r="J14" s="1384"/>
      <c r="K14" s="1387"/>
      <c r="L14" s="1388"/>
      <c r="M14" s="1388"/>
      <c r="N14" s="1384"/>
      <c r="O14" s="1384"/>
      <c r="P14" s="1384"/>
      <c r="Q14" s="1384"/>
      <c r="R14" s="1384"/>
      <c r="S14" s="1384"/>
      <c r="T14" s="1384"/>
      <c r="U14" s="1384"/>
      <c r="V14" s="1384"/>
      <c r="W14" s="1384"/>
      <c r="X14" s="1384"/>
      <c r="Y14" s="1384"/>
      <c r="Z14" s="1384"/>
      <c r="AA14" s="1384"/>
      <c r="AB14" s="1384"/>
      <c r="AC14" s="1384"/>
      <c r="AD14" s="1384"/>
      <c r="AE14" s="1384"/>
      <c r="AF14" s="1384"/>
      <c r="AG14" s="1384"/>
      <c r="AH14" s="1384"/>
      <c r="AI14" s="1384"/>
      <c r="AJ14" s="1384"/>
      <c r="AK14" s="1384"/>
      <c r="AL14" s="1384"/>
      <c r="AM14" s="1384"/>
      <c r="AN14" s="1384"/>
      <c r="AO14" s="1384"/>
      <c r="AP14" s="1384"/>
      <c r="AQ14" s="1384"/>
      <c r="AR14" s="1384"/>
      <c r="AS14" s="1382"/>
      <c r="AT14" s="1382"/>
      <c r="AU14" s="1382"/>
      <c r="AV14" s="1382"/>
      <c r="AW14" s="1382"/>
      <c r="AX14" s="1382"/>
      <c r="AY14" s="1382"/>
      <c r="AZ14" s="1295"/>
      <c r="BA14" s="1382"/>
      <c r="BB14" s="1385"/>
      <c r="BC14" s="1382"/>
    </row>
    <row r="15" spans="1:55" ht="11.25" customHeight="1">
      <c r="A15" s="1382"/>
      <c r="B15" s="1383"/>
      <c r="C15" s="1389"/>
      <c r="D15" s="1390"/>
      <c r="E15" s="1391"/>
      <c r="F15" s="1392"/>
      <c r="G15" s="1393"/>
      <c r="H15" s="1388"/>
      <c r="I15" s="1389"/>
      <c r="J15" s="1384"/>
      <c r="K15" s="1387"/>
      <c r="L15" s="1388"/>
      <c r="M15" s="1388"/>
      <c r="N15" s="1384"/>
      <c r="O15" s="1384"/>
      <c r="P15" s="1384"/>
      <c r="Q15" s="1384"/>
      <c r="R15" s="1394"/>
      <c r="S15" s="1384"/>
      <c r="T15" s="1384"/>
      <c r="U15" s="1384"/>
      <c r="V15" s="1384"/>
      <c r="W15" s="1384"/>
      <c r="X15" s="1384"/>
      <c r="Y15" s="1384"/>
      <c r="Z15" s="1384"/>
      <c r="AA15" s="1384"/>
      <c r="AB15" s="1384"/>
      <c r="AC15" s="1384"/>
      <c r="AD15" s="1384"/>
      <c r="AE15" s="1384"/>
      <c r="AF15" s="1384"/>
      <c r="AG15" s="1384"/>
      <c r="AH15" s="1384"/>
      <c r="AI15" s="1384"/>
      <c r="AJ15" s="1384"/>
      <c r="AK15" s="1384"/>
      <c r="AL15" s="1384"/>
      <c r="AM15" s="1384"/>
      <c r="AN15" s="1384"/>
      <c r="AO15" s="1384"/>
      <c r="AP15" s="1384"/>
      <c r="AQ15" s="1384"/>
      <c r="AR15" s="1384"/>
      <c r="AS15" s="1382"/>
      <c r="AT15" s="1382"/>
      <c r="AU15" s="1382"/>
      <c r="AV15" s="1382"/>
      <c r="AW15" s="1382"/>
      <c r="AX15" s="1382"/>
      <c r="AY15" s="1382"/>
      <c r="AZ15" s="1295"/>
      <c r="BA15" s="1382"/>
      <c r="BB15" s="1385"/>
      <c r="BC15" s="1382"/>
    </row>
    <row r="16" spans="1:55" ht="11.25" customHeight="1">
      <c r="A16" s="1382"/>
      <c r="B16" s="1383"/>
      <c r="C16" s="1295"/>
      <c r="D16" s="1390"/>
      <c r="E16" s="1391"/>
      <c r="F16" s="1392"/>
      <c r="G16" s="1393"/>
      <c r="H16" s="1388"/>
      <c r="I16" s="1388"/>
      <c r="J16" s="1388"/>
      <c r="K16" s="1388"/>
      <c r="L16" s="1388"/>
      <c r="M16" s="1388"/>
      <c r="N16" s="1384"/>
      <c r="O16" s="1384"/>
      <c r="P16" s="1384"/>
      <c r="Q16" s="1384"/>
      <c r="R16" s="1394"/>
      <c r="S16" s="1384"/>
      <c r="T16" s="1384"/>
      <c r="U16" s="1384"/>
      <c r="V16" s="1384"/>
      <c r="W16" s="1384"/>
      <c r="X16" s="1384"/>
      <c r="Y16" s="1384"/>
      <c r="Z16" s="1384"/>
      <c r="AA16" s="1384"/>
      <c r="AB16" s="1384"/>
      <c r="AC16" s="1384"/>
      <c r="AD16" s="1384"/>
      <c r="AE16" s="1384"/>
      <c r="AF16" s="1384"/>
      <c r="AG16" s="1384"/>
      <c r="AH16" s="1384"/>
      <c r="AI16" s="1384"/>
      <c r="AJ16" s="1384"/>
      <c r="AK16" s="1384"/>
      <c r="AL16" s="1384"/>
      <c r="AM16" s="1384"/>
      <c r="AN16" s="1384"/>
      <c r="AO16" s="1384"/>
      <c r="AP16" s="1384"/>
      <c r="AQ16" s="1384"/>
      <c r="AR16" s="1384"/>
      <c r="AS16" s="1382"/>
      <c r="AT16" s="1382"/>
      <c r="AU16" s="1382"/>
      <c r="AV16" s="1382"/>
      <c r="AW16" s="1382"/>
      <c r="AX16" s="1382"/>
      <c r="AY16" s="1382"/>
      <c r="AZ16" s="1295"/>
      <c r="BA16" s="1382"/>
      <c r="BB16" s="1385"/>
      <c r="BC16" s="1382"/>
    </row>
    <row r="17" spans="1:16" ht="11.25" customHeight="1">
      <c r="A17" s="133"/>
      <c r="C17"/>
      <c r="D17" s="1395"/>
      <c r="E17" s="1396"/>
      <c r="F17" s="1397"/>
      <c r="G17" s="124"/>
      <c r="J17" s="132"/>
      <c r="N17" s="132"/>
      <c r="O17" s="132"/>
      <c r="P17" s="132"/>
    </row>
    <row r="18" spans="1:16" ht="11.25" customHeight="1">
      <c r="A18" s="133"/>
      <c r="D18" s="1395"/>
      <c r="E18" s="1396"/>
      <c r="F18" s="1397"/>
      <c r="G18" s="124"/>
      <c r="J18" s="132"/>
      <c r="N18" s="132"/>
      <c r="O18" s="132"/>
      <c r="P18" s="132"/>
    </row>
    <row r="19" spans="1:16" ht="11.25" customHeight="1">
      <c r="A19" s="133"/>
      <c r="D19" s="1395"/>
      <c r="E19" s="1396"/>
      <c r="F19" s="1397"/>
      <c r="G19" s="1398"/>
      <c r="J19" s="132"/>
      <c r="N19" s="132"/>
      <c r="O19" s="132"/>
      <c r="P19" s="132"/>
    </row>
    <row r="20" spans="1:16" ht="11.25" customHeight="1">
      <c r="A20" s="133"/>
      <c r="D20" s="1395"/>
      <c r="E20" s="1396"/>
      <c r="F20" s="1397"/>
      <c r="G20" s="1398"/>
      <c r="J20" s="132"/>
      <c r="N20" s="132"/>
      <c r="O20" s="132"/>
      <c r="P20" s="132"/>
    </row>
    <row r="21" spans="1:16" ht="11.25" customHeight="1">
      <c r="A21" s="133"/>
      <c r="D21" s="1395"/>
      <c r="E21" s="1396"/>
      <c r="F21" s="1397"/>
      <c r="G21" s="1398"/>
      <c r="J21" s="132"/>
      <c r="N21" s="132"/>
      <c r="O21" s="132"/>
      <c r="P21" s="132"/>
    </row>
    <row r="22" spans="1:16" ht="11.25" customHeight="1">
      <c r="A22" s="133"/>
      <c r="D22" s="1395"/>
      <c r="E22" s="1396"/>
      <c r="F22" s="1397"/>
      <c r="G22" s="1398"/>
      <c r="J22" s="132"/>
      <c r="N22" s="132"/>
      <c r="O22" s="132"/>
      <c r="P22" s="132"/>
    </row>
    <row r="23" spans="1:16" ht="11.25" customHeight="1">
      <c r="A23" s="133"/>
      <c r="D23" s="1395"/>
      <c r="E23" s="1396"/>
      <c r="F23" s="1397"/>
      <c r="G23" s="1398"/>
      <c r="J23" s="132"/>
      <c r="N23" s="132"/>
      <c r="O23" s="132"/>
      <c r="P23" s="132"/>
    </row>
    <row r="24" spans="1:16" ht="11.25" customHeight="1">
      <c r="A24" s="133"/>
      <c r="D24" s="1395"/>
      <c r="E24" s="1396"/>
      <c r="F24" s="1397"/>
      <c r="G24" s="1398"/>
      <c r="J24" s="132"/>
      <c r="N24" s="132"/>
      <c r="O24" s="132"/>
      <c r="P24" s="132"/>
    </row>
    <row r="25" spans="1:16" ht="11.25" customHeight="1">
      <c r="A25" s="133"/>
      <c r="D25" s="1395"/>
      <c r="E25" s="1396"/>
      <c r="F25" s="1397"/>
      <c r="G25" s="1398"/>
      <c r="J25" s="132"/>
      <c r="N25" s="132"/>
      <c r="O25" s="132"/>
      <c r="P25" s="132"/>
    </row>
    <row r="26" spans="1:7" ht="11.25" customHeight="1">
      <c r="A26" s="133"/>
      <c r="D26" s="1395"/>
      <c r="E26" s="1396"/>
      <c r="G26" s="1398"/>
    </row>
    <row r="27" spans="1:7" ht="11.25" customHeight="1">
      <c r="A27" s="133"/>
      <c r="D27" s="1395"/>
      <c r="E27" s="1396"/>
      <c r="G27" s="1398"/>
    </row>
    <row r="28" spans="1:7" ht="11.25" customHeight="1">
      <c r="A28" s="133"/>
      <c r="D28" s="1395"/>
      <c r="E28" s="1396"/>
      <c r="G28" s="1396"/>
    </row>
    <row r="29" spans="1:7" ht="11.25" customHeight="1">
      <c r="A29" s="133"/>
      <c r="C29" s="1395"/>
      <c r="D29" s="1395"/>
      <c r="E29" s="1396"/>
      <c r="G29" s="1396"/>
    </row>
    <row r="30" spans="1:7" ht="11.25" customHeight="1">
      <c r="A30" s="133"/>
      <c r="C30" s="1395"/>
      <c r="D30" s="1395"/>
      <c r="E30" s="1396"/>
      <c r="G30" s="1396"/>
    </row>
    <row r="31" spans="1:7" ht="11.25" customHeight="1">
      <c r="A31" s="133"/>
      <c r="C31" s="1395"/>
      <c r="D31" s="1395"/>
      <c r="E31" s="1396"/>
      <c r="G31" s="1396"/>
    </row>
    <row r="32" spans="1:7" ht="11.25" customHeight="1">
      <c r="A32" s="133"/>
      <c r="C32" s="1395"/>
      <c r="D32" s="1395"/>
      <c r="E32" s="1396"/>
      <c r="G32" s="1396"/>
    </row>
    <row r="33" spans="1:7" ht="11.25" customHeight="1">
      <c r="A33" s="133"/>
      <c r="C33" s="1395"/>
      <c r="D33" s="1395"/>
      <c r="E33" s="1396"/>
      <c r="G33" s="1396"/>
    </row>
    <row r="34" spans="1:43" ht="11.25" customHeight="1">
      <c r="A34" s="133"/>
      <c r="C34" s="1395"/>
      <c r="D34" s="1395"/>
      <c r="E34" s="1396"/>
      <c r="G34" s="1396"/>
      <c r="AP34" s="133"/>
      <c r="AQ34" s="133"/>
    </row>
    <row r="35" spans="1:7" ht="11.25" customHeight="1">
      <c r="A35" s="133"/>
      <c r="C35" s="1395"/>
      <c r="D35" s="1395"/>
      <c r="E35" s="1396"/>
      <c r="G35" s="1396"/>
    </row>
    <row r="36" spans="1:7" ht="11.25" customHeight="1">
      <c r="A36" s="133"/>
      <c r="C36" s="1395"/>
      <c r="D36" s="1395"/>
      <c r="E36" s="1396"/>
      <c r="G36" s="1396"/>
    </row>
    <row r="37" spans="1:7" ht="11.25" customHeight="1">
      <c r="A37" s="133"/>
      <c r="C37" s="1395"/>
      <c r="D37" s="1395"/>
      <c r="E37" s="1396"/>
      <c r="G37" s="1396"/>
    </row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</sheetData>
  <sheetProtection selectLockedCells="1" selectUnlockedCells="1"/>
  <mergeCells count="22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AM2:AO2"/>
    <mergeCell ref="P14:Z14"/>
    <mergeCell ref="H16:L16"/>
  </mergeCells>
  <printOptions/>
  <pageMargins left="0.19652777777777777" right="0.19652777777777777" top="1.0902777777777777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6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Q82" sqref="Q82"/>
    </sheetView>
  </sheetViews>
  <sheetFormatPr defaultColWidth="12.57421875" defaultRowHeight="12.75"/>
  <cols>
    <col min="1" max="1" width="32.140625" style="1399" customWidth="1"/>
    <col min="2" max="2" width="12.421875" style="1400" customWidth="1"/>
    <col min="3" max="3" width="9.421875" style="1401" customWidth="1"/>
    <col min="4" max="4" width="5.140625" style="1399" customWidth="1"/>
    <col min="5" max="5" width="6.140625" style="1402" customWidth="1"/>
    <col min="6" max="6" width="8.00390625" style="1403" customWidth="1"/>
    <col min="7" max="7" width="9.140625" style="1403" customWidth="1"/>
    <col min="8" max="9" width="7.7109375" style="1403" customWidth="1"/>
    <col min="10" max="10" width="7.140625" style="1403" customWidth="1"/>
    <col min="11" max="11" width="6.421875" style="1403" customWidth="1"/>
    <col min="12" max="12" width="4.421875" style="1403" customWidth="1"/>
    <col min="13" max="15" width="7.7109375" style="1403" customWidth="1"/>
    <col min="16" max="16" width="7.7109375" style="1402" customWidth="1"/>
    <col min="17" max="17" width="7.57421875" style="1404" customWidth="1"/>
    <col min="18" max="18" width="11.8515625" style="1402" customWidth="1"/>
    <col min="19" max="19" width="11.8515625" style="1405" customWidth="1"/>
    <col min="20" max="20" width="26.7109375" style="1406" customWidth="1"/>
    <col min="21" max="21" width="11.57421875" style="1405" customWidth="1"/>
    <col min="22" max="22" width="9.57421875" style="1407" customWidth="1"/>
    <col min="23" max="23" width="8.57421875" style="1407" customWidth="1"/>
    <col min="24" max="24" width="9.00390625" style="1407" customWidth="1"/>
    <col min="25" max="25" width="9.8515625" style="1408" customWidth="1"/>
    <col min="26" max="26" width="6.28125" style="1409" customWidth="1"/>
    <col min="27" max="27" width="6.7109375" style="1409" customWidth="1"/>
    <col min="28" max="16384" width="11.57421875" style="1406" customWidth="1"/>
  </cols>
  <sheetData>
    <row r="1" spans="1:27" s="1421" customFormat="1" ht="22.5" customHeight="1">
      <c r="A1" s="1410" t="s">
        <v>188</v>
      </c>
      <c r="B1" s="1411" t="s">
        <v>799</v>
      </c>
      <c r="C1" s="1412" t="s">
        <v>800</v>
      </c>
      <c r="D1" s="1413" t="s">
        <v>50</v>
      </c>
      <c r="E1" s="1413"/>
      <c r="F1" s="1413" t="s">
        <v>801</v>
      </c>
      <c r="G1" s="1414" t="s">
        <v>802</v>
      </c>
      <c r="H1" s="1414" t="s">
        <v>803</v>
      </c>
      <c r="I1" s="1414" t="s">
        <v>804</v>
      </c>
      <c r="J1" s="1414" t="s">
        <v>805</v>
      </c>
      <c r="K1" s="1414" t="s">
        <v>806</v>
      </c>
      <c r="L1" s="1414"/>
      <c r="M1" s="1414" t="s">
        <v>807</v>
      </c>
      <c r="N1" s="1414" t="s">
        <v>808</v>
      </c>
      <c r="O1" s="1414" t="s">
        <v>804</v>
      </c>
      <c r="P1" s="1414" t="s">
        <v>805</v>
      </c>
      <c r="Q1" s="1415" t="s">
        <v>809</v>
      </c>
      <c r="R1" s="1413" t="s">
        <v>810</v>
      </c>
      <c r="S1" s="1413" t="s">
        <v>811</v>
      </c>
      <c r="T1" s="1416" t="s">
        <v>812</v>
      </c>
      <c r="U1" s="1417" t="s">
        <v>813</v>
      </c>
      <c r="V1" s="1418" t="s">
        <v>814</v>
      </c>
      <c r="W1" s="1418"/>
      <c r="X1" s="1418"/>
      <c r="Y1" s="1419" t="s">
        <v>815</v>
      </c>
      <c r="Z1" s="1420" t="s">
        <v>816</v>
      </c>
      <c r="AA1" s="1420"/>
    </row>
    <row r="2" spans="1:27" s="1421" customFormat="1" ht="12.75" customHeight="1">
      <c r="A2" s="1410"/>
      <c r="B2" s="1411"/>
      <c r="C2" s="1422" t="s">
        <v>817</v>
      </c>
      <c r="D2" s="1422" t="s">
        <v>818</v>
      </c>
      <c r="E2" s="1422" t="s">
        <v>819</v>
      </c>
      <c r="F2" s="1422" t="s">
        <v>820</v>
      </c>
      <c r="G2" s="1423" t="s">
        <v>821</v>
      </c>
      <c r="H2" s="1423" t="s">
        <v>822</v>
      </c>
      <c r="I2" s="1423" t="s">
        <v>823</v>
      </c>
      <c r="J2" s="1423" t="s">
        <v>823</v>
      </c>
      <c r="K2" s="1423" t="s">
        <v>823</v>
      </c>
      <c r="L2" s="1423" t="s">
        <v>824</v>
      </c>
      <c r="M2" s="1423" t="s">
        <v>825</v>
      </c>
      <c r="N2" s="1423" t="s">
        <v>826</v>
      </c>
      <c r="O2" s="1423" t="s">
        <v>826</v>
      </c>
      <c r="P2" s="1423" t="s">
        <v>826</v>
      </c>
      <c r="Q2" s="1424" t="s">
        <v>827</v>
      </c>
      <c r="R2" s="1422" t="s">
        <v>828</v>
      </c>
      <c r="S2" s="1422" t="s">
        <v>829</v>
      </c>
      <c r="T2" s="1416"/>
      <c r="U2" s="1425" t="s">
        <v>830</v>
      </c>
      <c r="V2" s="1426" t="s">
        <v>831</v>
      </c>
      <c r="W2" s="1427" t="s">
        <v>832</v>
      </c>
      <c r="X2" s="1427" t="s">
        <v>833</v>
      </c>
      <c r="Y2" s="1428" t="s">
        <v>834</v>
      </c>
      <c r="Z2" s="1429" t="s">
        <v>835</v>
      </c>
      <c r="AA2" s="1430" t="s">
        <v>836</v>
      </c>
    </row>
    <row r="3" spans="1:27" ht="12">
      <c r="A3" s="1431" t="s">
        <v>93</v>
      </c>
      <c r="B3" s="1432" t="s">
        <v>94</v>
      </c>
      <c r="C3" s="1433">
        <v>4676</v>
      </c>
      <c r="D3" s="1434">
        <v>1</v>
      </c>
      <c r="E3" s="1435" t="s">
        <v>568</v>
      </c>
      <c r="F3" s="1436">
        <v>1.3992</v>
      </c>
      <c r="G3" s="1437">
        <v>1100</v>
      </c>
      <c r="H3" s="1438">
        <f>(N3*60)/M3</f>
        <v>3.9</v>
      </c>
      <c r="I3" s="1438">
        <v>220</v>
      </c>
      <c r="J3" s="1438">
        <v>21</v>
      </c>
      <c r="K3" s="1439"/>
      <c r="L3" s="1439"/>
      <c r="M3" s="1440">
        <v>400</v>
      </c>
      <c r="N3" s="1438">
        <v>26</v>
      </c>
      <c r="O3" s="1441">
        <f>(I3*M3)/60</f>
        <v>1466.6666666666667</v>
      </c>
      <c r="P3" s="1441">
        <f>(J3*M3)/60</f>
        <v>140</v>
      </c>
      <c r="Q3" s="1442">
        <v>1.2</v>
      </c>
      <c r="R3" s="1443">
        <v>55</v>
      </c>
      <c r="S3" s="1444">
        <v>5.25</v>
      </c>
      <c r="T3" s="1445" t="s">
        <v>837</v>
      </c>
      <c r="U3" s="1446"/>
      <c r="V3" s="1447"/>
      <c r="W3" s="1448"/>
      <c r="X3" s="1448"/>
      <c r="Y3" s="1449"/>
      <c r="Z3" s="1450"/>
      <c r="AA3" s="1451"/>
    </row>
    <row r="4" spans="1:27" s="1455" customFormat="1" ht="5.25" customHeight="1">
      <c r="A4" s="1452"/>
      <c r="B4" s="1452"/>
      <c r="C4" s="1452"/>
      <c r="D4" s="1452"/>
      <c r="E4" s="1452"/>
      <c r="F4" s="1452"/>
      <c r="G4" s="1452" t="e">
        <f>(M4*60)/J4</f>
        <v>#DIV/0!</v>
      </c>
      <c r="H4" s="1452"/>
      <c r="I4" s="1452"/>
      <c r="J4" s="1452"/>
      <c r="K4" s="1452"/>
      <c r="L4" s="1452"/>
      <c r="M4" s="1452"/>
      <c r="N4" s="1452">
        <f>(H4*J4)/60</f>
        <v>0</v>
      </c>
      <c r="O4" s="1452">
        <f>(I4*J4)/60</f>
        <v>0</v>
      </c>
      <c r="P4" s="1452"/>
      <c r="Q4" s="1452"/>
      <c r="R4" s="1452"/>
      <c r="S4" s="1452"/>
      <c r="T4" s="1452"/>
      <c r="U4" s="1453"/>
      <c r="V4" s="1453"/>
      <c r="W4" s="1453"/>
      <c r="X4" s="1453"/>
      <c r="Y4" s="1453"/>
      <c r="Z4" s="1454"/>
      <c r="AA4" s="1454"/>
    </row>
    <row r="5" spans="1:27" ht="12">
      <c r="A5" s="1456" t="s">
        <v>103</v>
      </c>
      <c r="B5" s="1457" t="s">
        <v>199</v>
      </c>
      <c r="C5" s="1433">
        <v>38956</v>
      </c>
      <c r="D5" s="1434">
        <v>3</v>
      </c>
      <c r="E5" s="1435" t="s">
        <v>568</v>
      </c>
      <c r="F5" s="1436">
        <v>1.9260000000000002</v>
      </c>
      <c r="G5" s="1437">
        <v>703</v>
      </c>
      <c r="H5" s="1438">
        <f>(N5*60)/M5</f>
        <v>22.929936305732483</v>
      </c>
      <c r="I5" s="1438">
        <v>1155</v>
      </c>
      <c r="J5" s="1438">
        <v>143</v>
      </c>
      <c r="K5" s="1439"/>
      <c r="L5" s="1439"/>
      <c r="M5" s="1440">
        <v>314</v>
      </c>
      <c r="N5" s="1438">
        <v>120</v>
      </c>
      <c r="O5" s="1441">
        <f>(I5*M5)/60</f>
        <v>6044.5</v>
      </c>
      <c r="P5" s="1441">
        <f>(J5*M5)/60</f>
        <v>748.3666666666667</v>
      </c>
      <c r="Q5" s="1442">
        <v>2.74</v>
      </c>
      <c r="R5" s="1443">
        <v>50.2173913043</v>
      </c>
      <c r="S5" s="1444">
        <v>6.21739130435</v>
      </c>
      <c r="T5" s="1445" t="s">
        <v>838</v>
      </c>
      <c r="U5" s="1446"/>
      <c r="V5" s="1447"/>
      <c r="W5" s="1448"/>
      <c r="X5" s="1448"/>
      <c r="Y5" s="1449"/>
      <c r="Z5" s="1450"/>
      <c r="AA5" s="1451"/>
    </row>
    <row r="6" spans="1:27" s="1455" customFormat="1" ht="5.25" customHeight="1">
      <c r="A6" s="1452"/>
      <c r="B6" s="1452"/>
      <c r="C6" s="1452"/>
      <c r="D6" s="1452"/>
      <c r="E6" s="1452"/>
      <c r="F6" s="1452"/>
      <c r="G6" s="1452" t="e">
        <f>(M6*60)/J6</f>
        <v>#DIV/0!</v>
      </c>
      <c r="H6" s="1452"/>
      <c r="I6" s="1452"/>
      <c r="J6" s="1452"/>
      <c r="K6" s="1452"/>
      <c r="L6" s="1452"/>
      <c r="M6" s="1452"/>
      <c r="N6" s="1452">
        <f>(H6*J6)/60</f>
        <v>0</v>
      </c>
      <c r="O6" s="1452">
        <f>(I6*J6)/60</f>
        <v>0</v>
      </c>
      <c r="P6" s="1452"/>
      <c r="Q6" s="1452"/>
      <c r="R6" s="1452"/>
      <c r="S6" s="1452"/>
      <c r="T6" s="1452"/>
      <c r="U6" s="1453"/>
      <c r="V6" s="1453"/>
      <c r="W6" s="1453"/>
      <c r="X6" s="1453"/>
      <c r="Y6" s="1453"/>
      <c r="Z6" s="1454"/>
      <c r="AA6" s="1454"/>
    </row>
    <row r="7" spans="1:27" ht="12">
      <c r="A7" s="1458" t="s">
        <v>43</v>
      </c>
      <c r="B7" s="1459" t="s">
        <v>200</v>
      </c>
      <c r="C7" s="1433">
        <v>140236</v>
      </c>
      <c r="D7" s="1434">
        <v>6</v>
      </c>
      <c r="E7" s="1435" t="s">
        <v>568</v>
      </c>
      <c r="F7" s="1436">
        <v>2.308005</v>
      </c>
      <c r="G7" s="1437">
        <v>431</v>
      </c>
      <c r="H7" s="1438">
        <f>(N7*60)/M7</f>
        <v>39.85865724381625</v>
      </c>
      <c r="I7" s="1438">
        <v>1995</v>
      </c>
      <c r="J7" s="1438">
        <v>332</v>
      </c>
      <c r="K7" s="1439"/>
      <c r="L7" s="1439"/>
      <c r="M7" s="1440">
        <v>283</v>
      </c>
      <c r="N7" s="1438">
        <v>188</v>
      </c>
      <c r="O7" s="1441">
        <f>(I7*M7)/60</f>
        <v>9409.75</v>
      </c>
      <c r="P7" s="1441">
        <f>(J7*M7)/60</f>
        <v>1565.9333333333334</v>
      </c>
      <c r="Q7" s="1442">
        <v>5.36</v>
      </c>
      <c r="R7" s="1443">
        <v>49.875</v>
      </c>
      <c r="S7" s="1444">
        <v>8.3</v>
      </c>
      <c r="T7" s="1445"/>
      <c r="U7" s="1446"/>
      <c r="V7" s="1447"/>
      <c r="W7" s="1448"/>
      <c r="X7" s="1448"/>
      <c r="Y7" s="1449"/>
      <c r="Z7" s="1450"/>
      <c r="AA7" s="1451"/>
    </row>
    <row r="8" spans="1:27" s="1455" customFormat="1" ht="4.5" customHeight="1">
      <c r="A8" s="1452"/>
      <c r="B8" s="1452"/>
      <c r="C8" s="1452"/>
      <c r="D8" s="1452"/>
      <c r="E8" s="1452"/>
      <c r="F8" s="1452"/>
      <c r="G8" s="1452" t="e">
        <f>(M8*60)/J8</f>
        <v>#DIV/0!</v>
      </c>
      <c r="H8" s="1452"/>
      <c r="I8" s="1452"/>
      <c r="J8" s="1452"/>
      <c r="K8" s="1452"/>
      <c r="L8" s="1452"/>
      <c r="M8" s="1452"/>
      <c r="N8" s="1452">
        <f>(H8*J8)/60</f>
        <v>0</v>
      </c>
      <c r="O8" s="1452">
        <f>(I8*J8)/60</f>
        <v>0</v>
      </c>
      <c r="P8" s="1452"/>
      <c r="Q8" s="1452"/>
      <c r="R8" s="1452"/>
      <c r="S8" s="1452"/>
      <c r="T8" s="1452"/>
      <c r="U8" s="1453"/>
      <c r="V8" s="1453"/>
      <c r="W8" s="1453"/>
      <c r="X8" s="1453"/>
      <c r="Y8" s="1453"/>
      <c r="Z8" s="1454"/>
      <c r="AA8" s="1454"/>
    </row>
    <row r="9" spans="1:27" ht="12">
      <c r="A9" s="1460" t="s">
        <v>32</v>
      </c>
      <c r="B9" s="1461" t="s">
        <v>201</v>
      </c>
      <c r="C9" s="1433">
        <v>448752</v>
      </c>
      <c r="D9" s="1434">
        <v>25</v>
      </c>
      <c r="E9" s="1435" t="s">
        <v>454</v>
      </c>
      <c r="F9" s="1436">
        <v>3.46</v>
      </c>
      <c r="G9" s="1437">
        <v>420</v>
      </c>
      <c r="H9" s="1438">
        <f>(N9*60)/M9</f>
        <v>245.6</v>
      </c>
      <c r="I9" s="1438">
        <v>7845</v>
      </c>
      <c r="J9" s="1438">
        <v>2615</v>
      </c>
      <c r="K9" s="1439"/>
      <c r="L9" s="1439"/>
      <c r="M9" s="1440">
        <v>75</v>
      </c>
      <c r="N9" s="1438">
        <v>307</v>
      </c>
      <c r="O9" s="1441">
        <f>(I9*M9)/60</f>
        <v>9806.25</v>
      </c>
      <c r="P9" s="1441">
        <f>(J9*M9)/60</f>
        <v>3268.75</v>
      </c>
      <c r="Q9" s="1442">
        <v>8.25</v>
      </c>
      <c r="R9" s="1443">
        <v>31.8902439024</v>
      </c>
      <c r="S9" s="1444">
        <v>10.6300813008</v>
      </c>
      <c r="T9" s="1445" t="s">
        <v>839</v>
      </c>
      <c r="U9" s="1446"/>
      <c r="V9" s="1447"/>
      <c r="W9" s="1448"/>
      <c r="X9" s="1448"/>
      <c r="Y9" s="1449"/>
      <c r="Z9" s="1450"/>
      <c r="AA9" s="1451"/>
    </row>
    <row r="10" spans="1:27" s="1455" customFormat="1" ht="5.25" customHeight="1">
      <c r="A10" s="1452"/>
      <c r="B10" s="1452"/>
      <c r="C10" s="1452"/>
      <c r="D10" s="1452"/>
      <c r="E10" s="1452"/>
      <c r="F10" s="1452"/>
      <c r="G10" s="1452" t="e">
        <f>(M10*60)/J10</f>
        <v>#DIV/0!</v>
      </c>
      <c r="H10" s="1452"/>
      <c r="I10" s="1452"/>
      <c r="J10" s="1452"/>
      <c r="K10" s="1452"/>
      <c r="L10" s="1452"/>
      <c r="M10" s="1452"/>
      <c r="N10" s="1452">
        <f>(H10*J10)/60</f>
        <v>0</v>
      </c>
      <c r="O10" s="1452">
        <f>(I10*J10)/60</f>
        <v>0</v>
      </c>
      <c r="P10" s="1452"/>
      <c r="Q10" s="1452"/>
      <c r="R10" s="1452"/>
      <c r="S10" s="1452"/>
      <c r="T10" s="1452"/>
      <c r="U10" s="1453"/>
      <c r="V10" s="1453"/>
      <c r="W10" s="1453"/>
      <c r="X10" s="1453"/>
      <c r="Y10" s="1453"/>
      <c r="Z10" s="1454"/>
      <c r="AA10" s="1454"/>
    </row>
    <row r="11" spans="1:27" ht="12">
      <c r="A11" s="1462" t="s">
        <v>111</v>
      </c>
      <c r="B11" s="1463" t="s">
        <v>202</v>
      </c>
      <c r="C11" s="1433">
        <v>934904</v>
      </c>
      <c r="D11" s="1434">
        <v>100</v>
      </c>
      <c r="E11" s="1435" t="s">
        <v>256</v>
      </c>
      <c r="F11" s="1436">
        <v>6.63586</v>
      </c>
      <c r="G11" s="1437">
        <v>333</v>
      </c>
      <c r="H11" s="1438">
        <f>(N11*60)/M11</f>
        <v>586.046511627907</v>
      </c>
      <c r="I11" s="1438">
        <v>63778</v>
      </c>
      <c r="J11" s="1438">
        <v>11340</v>
      </c>
      <c r="K11" s="1439"/>
      <c r="L11" s="1439"/>
      <c r="M11" s="1440">
        <v>43</v>
      </c>
      <c r="N11" s="1438">
        <v>420</v>
      </c>
      <c r="O11" s="1441">
        <f>(I11*M11)/60</f>
        <v>45707.566666666666</v>
      </c>
      <c r="P11" s="1441">
        <f>(J11*M11)/60</f>
        <v>8127</v>
      </c>
      <c r="Q11" s="1442">
        <v>19.89</v>
      </c>
      <c r="R11" s="1443">
        <v>110.725694444</v>
      </c>
      <c r="S11" s="1444">
        <v>19.6875</v>
      </c>
      <c r="T11" s="1445" t="s">
        <v>840</v>
      </c>
      <c r="U11" s="1446"/>
      <c r="V11" s="1447">
        <v>3.5</v>
      </c>
      <c r="W11" s="1448">
        <v>4</v>
      </c>
      <c r="X11" s="1448">
        <v>4</v>
      </c>
      <c r="Y11" s="1449"/>
      <c r="Z11" s="1450"/>
      <c r="AA11" s="1451"/>
    </row>
    <row r="12" spans="1:27" s="1455" customFormat="1" ht="5.25" customHeight="1">
      <c r="A12" s="1452"/>
      <c r="B12" s="1452"/>
      <c r="C12" s="1452"/>
      <c r="D12" s="1452"/>
      <c r="E12" s="1452"/>
      <c r="F12" s="1452"/>
      <c r="G12" s="1452"/>
      <c r="H12" s="1452"/>
      <c r="I12" s="1452"/>
      <c r="J12" s="1452"/>
      <c r="K12" s="1452"/>
      <c r="L12" s="1452"/>
      <c r="M12" s="1452"/>
      <c r="N12" s="1452">
        <f>(H12*J12)/60</f>
        <v>0</v>
      </c>
      <c r="O12" s="1452">
        <f>(I12*J12)/60</f>
        <v>0</v>
      </c>
      <c r="P12" s="1452"/>
      <c r="Q12" s="1452"/>
      <c r="R12" s="1452"/>
      <c r="S12" s="1452"/>
      <c r="T12" s="1452"/>
      <c r="U12" s="1453"/>
      <c r="V12" s="1453"/>
      <c r="W12" s="1453"/>
      <c r="X12" s="1453"/>
      <c r="Y12" s="1453"/>
      <c r="Z12" s="1454"/>
      <c r="AA12" s="1454"/>
    </row>
    <row r="13" spans="1:27" ht="12">
      <c r="A13" s="1464" t="s">
        <v>126</v>
      </c>
      <c r="B13" s="1465" t="s">
        <v>127</v>
      </c>
      <c r="C13" s="1433">
        <v>149584</v>
      </c>
      <c r="D13" s="1434">
        <v>4</v>
      </c>
      <c r="E13" s="1435" t="s">
        <v>568</v>
      </c>
      <c r="F13" s="1436">
        <v>2.324</v>
      </c>
      <c r="G13" s="1437">
        <v>1560</v>
      </c>
      <c r="H13" s="1438">
        <f>(N13*60)/M13</f>
        <v>12.978056426332289</v>
      </c>
      <c r="I13" s="1438">
        <v>680</v>
      </c>
      <c r="J13" s="1438">
        <v>72</v>
      </c>
      <c r="K13" s="1439"/>
      <c r="L13" s="1439"/>
      <c r="M13" s="1440">
        <v>638</v>
      </c>
      <c r="N13" s="1438">
        <v>138</v>
      </c>
      <c r="O13" s="1441">
        <f>(I13*M13)/60</f>
        <v>7230.666666666667</v>
      </c>
      <c r="P13" s="1441">
        <f>(J13*M13)/60</f>
        <v>765.6</v>
      </c>
      <c r="Q13" s="1442">
        <v>1.49</v>
      </c>
      <c r="R13" s="1443">
        <v>52.3076923077</v>
      </c>
      <c r="S13" s="1444">
        <v>5.53846153846</v>
      </c>
      <c r="T13" s="1445" t="s">
        <v>838</v>
      </c>
      <c r="U13" s="1446"/>
      <c r="V13" s="1447"/>
      <c r="W13" s="1448"/>
      <c r="X13" s="1448"/>
      <c r="Y13" s="1449"/>
      <c r="Z13" s="1450"/>
      <c r="AA13" s="1451"/>
    </row>
    <row r="14" spans="1:27" s="1455" customFormat="1" ht="5.25" customHeight="1">
      <c r="A14" s="1452"/>
      <c r="B14" s="1452"/>
      <c r="C14" s="1452"/>
      <c r="D14" s="1452"/>
      <c r="E14" s="1452"/>
      <c r="F14" s="1452"/>
      <c r="G14" s="1452"/>
      <c r="H14" s="1452"/>
      <c r="I14" s="1452"/>
      <c r="J14" s="1452"/>
      <c r="K14" s="1452"/>
      <c r="L14" s="1452"/>
      <c r="M14" s="1452"/>
      <c r="N14" s="1452">
        <f>(H14*J14)/60</f>
        <v>0</v>
      </c>
      <c r="O14" s="1452">
        <f>(I14*J14)/60</f>
        <v>0</v>
      </c>
      <c r="P14" s="1452"/>
      <c r="Q14" s="1452"/>
      <c r="R14" s="1452"/>
      <c r="S14" s="1452"/>
      <c r="T14" s="1452"/>
      <c r="U14" s="1453"/>
      <c r="V14" s="1453"/>
      <c r="W14" s="1453"/>
      <c r="X14" s="1453"/>
      <c r="Y14" s="1453"/>
      <c r="Z14" s="1454"/>
      <c r="AA14" s="1454"/>
    </row>
    <row r="15" spans="1:27" ht="12">
      <c r="A15" s="1466" t="s">
        <v>21</v>
      </c>
      <c r="B15" s="1467" t="s">
        <v>22</v>
      </c>
      <c r="C15" s="1433">
        <v>638825</v>
      </c>
      <c r="D15" s="1434">
        <v>33</v>
      </c>
      <c r="E15" s="1435" t="s">
        <v>388</v>
      </c>
      <c r="F15" s="1436">
        <v>1.98</v>
      </c>
      <c r="G15" s="1437">
        <v>2200</v>
      </c>
      <c r="H15" s="1438">
        <f>(N15*60)/M15</f>
        <v>680.655737704918</v>
      </c>
      <c r="I15" s="1438">
        <v>11781</v>
      </c>
      <c r="J15" s="1438">
        <v>1758</v>
      </c>
      <c r="K15" s="1439"/>
      <c r="L15" s="1439"/>
      <c r="M15" s="1440">
        <v>61</v>
      </c>
      <c r="N15" s="1438">
        <v>692</v>
      </c>
      <c r="O15" s="1441">
        <f>(I15*M15)/60</f>
        <v>11977.35</v>
      </c>
      <c r="P15" s="1441">
        <f>(J15*M15)/60</f>
        <v>1787.3</v>
      </c>
      <c r="Q15" s="1442">
        <v>0.9</v>
      </c>
      <c r="R15" s="1443">
        <v>17.4533333333</v>
      </c>
      <c r="S15" s="1444">
        <v>2.60444444444</v>
      </c>
      <c r="T15" s="1468"/>
      <c r="U15" s="1446"/>
      <c r="V15" s="1447"/>
      <c r="W15" s="1448"/>
      <c r="X15" s="1448"/>
      <c r="Y15" s="1449"/>
      <c r="Z15" s="1450"/>
      <c r="AA15" s="1451"/>
    </row>
    <row r="16" spans="1:27" s="1455" customFormat="1" ht="5.25" customHeight="1">
      <c r="A16" s="1452"/>
      <c r="B16" s="1452"/>
      <c r="C16" s="1452"/>
      <c r="D16" s="1452"/>
      <c r="E16" s="1452"/>
      <c r="F16" s="1452"/>
      <c r="G16" s="1452"/>
      <c r="H16" s="1452"/>
      <c r="I16" s="1452"/>
      <c r="J16" s="1452"/>
      <c r="K16" s="1452"/>
      <c r="L16" s="1452"/>
      <c r="M16" s="1452"/>
      <c r="N16" s="1452"/>
      <c r="O16" s="1452"/>
      <c r="P16" s="1452"/>
      <c r="Q16" s="1452"/>
      <c r="R16" s="1452"/>
      <c r="S16" s="1452"/>
      <c r="T16" s="1452"/>
      <c r="U16" s="1453"/>
      <c r="V16" s="1453"/>
      <c r="W16" s="1453"/>
      <c r="X16" s="1453"/>
      <c r="Y16" s="1453"/>
      <c r="Z16" s="1469"/>
      <c r="AA16" s="1469"/>
    </row>
    <row r="17" spans="1:27" ht="12">
      <c r="A17" s="1470" t="s">
        <v>841</v>
      </c>
      <c r="B17" s="1471" t="s">
        <v>74</v>
      </c>
      <c r="C17" s="1433">
        <v>280472</v>
      </c>
      <c r="D17" s="1434">
        <v>10</v>
      </c>
      <c r="E17" s="1435" t="s">
        <v>454</v>
      </c>
      <c r="F17" s="1436">
        <v>0.938617676</v>
      </c>
      <c r="G17" s="1437">
        <v>2027.252</v>
      </c>
      <c r="H17" s="1438">
        <f>(N17*60)/M17</f>
        <v>78.0952380952381</v>
      </c>
      <c r="I17" s="1438">
        <v>1575</v>
      </c>
      <c r="J17" s="1438">
        <v>5</v>
      </c>
      <c r="K17" s="1439"/>
      <c r="L17" s="1439"/>
      <c r="M17" s="1440">
        <v>126</v>
      </c>
      <c r="N17" s="1438">
        <v>164</v>
      </c>
      <c r="O17" s="1441">
        <f>(I17*M17)/60</f>
        <v>3307.5</v>
      </c>
      <c r="P17" s="1441">
        <f>(J17*M17)/60</f>
        <v>10.5</v>
      </c>
      <c r="Q17" s="1442">
        <v>0.463</v>
      </c>
      <c r="R17" s="1443">
        <v>20.192307692299998</v>
      </c>
      <c r="S17" s="1444">
        <v>0.0641025641026</v>
      </c>
      <c r="T17" s="1445" t="s">
        <v>842</v>
      </c>
      <c r="U17" s="1446"/>
      <c r="V17" s="1447"/>
      <c r="W17" s="1448"/>
      <c r="X17" s="1448"/>
      <c r="Y17" s="1449"/>
      <c r="Z17" s="1450">
        <v>15</v>
      </c>
      <c r="AA17" s="1451">
        <v>1</v>
      </c>
    </row>
    <row r="18" spans="1:27" s="1455" customFormat="1" ht="5.25" customHeight="1">
      <c r="A18" s="1452"/>
      <c r="B18" s="1452"/>
      <c r="C18" s="1452"/>
      <c r="D18" s="1452"/>
      <c r="E18" s="1452"/>
      <c r="F18" s="1452"/>
      <c r="G18" s="1452" t="e">
        <f>(M18*60)/J18</f>
        <v>#DIV/0!</v>
      </c>
      <c r="H18" s="1452"/>
      <c r="I18" s="1452"/>
      <c r="J18" s="1452"/>
      <c r="K18" s="1452"/>
      <c r="L18" s="1452"/>
      <c r="M18" s="1452"/>
      <c r="N18" s="1452">
        <f>(H18*J18)/60</f>
        <v>0</v>
      </c>
      <c r="O18" s="1452">
        <f>(I18*J18)/60</f>
        <v>0</v>
      </c>
      <c r="P18" s="1452"/>
      <c r="Q18" s="1452"/>
      <c r="R18" s="1452"/>
      <c r="S18" s="1452"/>
      <c r="T18" s="1452"/>
      <c r="U18" s="1472"/>
      <c r="V18" s="1472"/>
      <c r="W18" s="1472"/>
      <c r="X18" s="1472"/>
      <c r="Y18" s="1472"/>
      <c r="Z18" s="1473"/>
      <c r="AA18" s="1469"/>
    </row>
    <row r="19" spans="1:27" ht="12">
      <c r="A19" s="1474" t="s">
        <v>83</v>
      </c>
      <c r="B19" s="1475" t="s">
        <v>84</v>
      </c>
      <c r="C19" s="1433">
        <v>483032</v>
      </c>
      <c r="D19" s="1434">
        <v>28</v>
      </c>
      <c r="E19" s="1435" t="s">
        <v>454</v>
      </c>
      <c r="F19" s="1436">
        <v>3.886</v>
      </c>
      <c r="G19" s="1437">
        <v>347</v>
      </c>
      <c r="H19" s="1438">
        <f>(N19*60)/M19</f>
        <v>459.6774193548387</v>
      </c>
      <c r="I19" s="1438">
        <v>12563</v>
      </c>
      <c r="J19" s="1438">
        <v>523</v>
      </c>
      <c r="K19" s="1439"/>
      <c r="L19" s="1439"/>
      <c r="M19" s="1440">
        <v>62</v>
      </c>
      <c r="N19" s="1438">
        <v>475</v>
      </c>
      <c r="O19" s="1441">
        <f>(I19*M19)/60</f>
        <v>12981.766666666666</v>
      </c>
      <c r="P19" s="1441">
        <f>(J19*M19)/60</f>
        <v>540.4333333333333</v>
      </c>
      <c r="Q19" s="1442">
        <v>11.2</v>
      </c>
      <c r="R19" s="1443">
        <v>27.5504385965</v>
      </c>
      <c r="S19" s="1444">
        <v>1.14692982456</v>
      </c>
      <c r="T19" s="1450" t="s">
        <v>843</v>
      </c>
      <c r="U19" s="1446"/>
      <c r="V19" s="1447"/>
      <c r="W19" s="1448"/>
      <c r="X19" s="1448"/>
      <c r="Y19" s="1449"/>
      <c r="Z19" s="1450">
        <v>20</v>
      </c>
      <c r="AA19" s="1451">
        <v>1.5</v>
      </c>
    </row>
    <row r="20" spans="1:27" s="1455" customFormat="1" ht="5.25" customHeight="1">
      <c r="A20" s="1452"/>
      <c r="B20" s="1452"/>
      <c r="C20" s="1452"/>
      <c r="D20" s="1452"/>
      <c r="E20" s="1452"/>
      <c r="F20" s="1452"/>
      <c r="G20" s="1452"/>
      <c r="H20" s="1452"/>
      <c r="I20" s="1452"/>
      <c r="J20" s="1452"/>
      <c r="K20" s="1452"/>
      <c r="L20" s="1452"/>
      <c r="M20" s="1452"/>
      <c r="N20" s="1452">
        <f>(H20*J20)/60</f>
        <v>0</v>
      </c>
      <c r="O20" s="1452">
        <f>(I20*J20)/60</f>
        <v>0</v>
      </c>
      <c r="P20" s="1452"/>
      <c r="Q20" s="1452"/>
      <c r="R20" s="1452"/>
      <c r="S20" s="1452"/>
      <c r="T20" s="1452"/>
      <c r="U20" s="1476"/>
      <c r="V20" s="1476"/>
      <c r="W20" s="1476"/>
      <c r="X20" s="1476"/>
      <c r="Y20" s="1476"/>
      <c r="Z20" s="1477"/>
      <c r="AA20" s="1477"/>
    </row>
    <row r="21" spans="1:27" ht="12">
      <c r="A21" s="1478" t="s">
        <v>844</v>
      </c>
      <c r="B21" s="1479" t="s">
        <v>203</v>
      </c>
      <c r="C21" s="1433">
        <v>973860</v>
      </c>
      <c r="D21" s="1434">
        <v>150</v>
      </c>
      <c r="E21" s="1435" t="s">
        <v>256</v>
      </c>
      <c r="F21" s="1436">
        <v>5.127</v>
      </c>
      <c r="G21" s="1437">
        <v>387</v>
      </c>
      <c r="H21" s="1438">
        <f>(N21*60)/M21</f>
        <v>914.5454545454545</v>
      </c>
      <c r="I21" s="1438">
        <v>119148</v>
      </c>
      <c r="J21" s="1438">
        <v>6840</v>
      </c>
      <c r="K21" s="1439"/>
      <c r="L21" s="1439"/>
      <c r="M21" s="1440">
        <v>33</v>
      </c>
      <c r="N21" s="1438">
        <v>503</v>
      </c>
      <c r="O21" s="1480">
        <f>(I21*M21)/60</f>
        <v>65531.4</v>
      </c>
      <c r="P21" s="1441">
        <f>(J21*M21)/60</f>
        <v>3762</v>
      </c>
      <c r="Q21" s="1442">
        <v>13.25</v>
      </c>
      <c r="R21" s="1443">
        <v>131.364939361</v>
      </c>
      <c r="S21" s="1444">
        <v>7.54134509372</v>
      </c>
      <c r="T21" s="1445" t="s">
        <v>845</v>
      </c>
      <c r="U21" s="1446"/>
      <c r="V21" s="1481" t="s">
        <v>846</v>
      </c>
      <c r="W21" s="1481">
        <v>2</v>
      </c>
      <c r="X21" s="1482">
        <v>3</v>
      </c>
      <c r="Y21" s="1449">
        <v>500</v>
      </c>
      <c r="Z21" s="1450">
        <v>30</v>
      </c>
      <c r="AA21" s="1451">
        <v>1.6</v>
      </c>
    </row>
    <row r="22" spans="1:27" s="1455" customFormat="1" ht="5.25" customHeight="1">
      <c r="A22" s="1452"/>
      <c r="B22" s="1452"/>
      <c r="C22" s="1452"/>
      <c r="D22" s="1452"/>
      <c r="E22" s="1452"/>
      <c r="F22" s="1452"/>
      <c r="G22" s="1452"/>
      <c r="H22" s="1452"/>
      <c r="I22" s="1452"/>
      <c r="J22" s="1452"/>
      <c r="K22" s="1452"/>
      <c r="L22" s="1452"/>
      <c r="M22" s="1452"/>
      <c r="N22" s="1452">
        <f>(H22*J22)/60</f>
        <v>0</v>
      </c>
      <c r="O22" s="1452">
        <f>(I22*J22)/60</f>
        <v>0</v>
      </c>
      <c r="P22" s="1452"/>
      <c r="Q22" s="1452"/>
      <c r="R22" s="1452"/>
      <c r="S22" s="1452"/>
      <c r="T22" s="1452"/>
      <c r="U22" s="1476"/>
      <c r="V22" s="1476"/>
      <c r="W22" s="1476"/>
      <c r="X22" s="1476"/>
      <c r="Y22" s="1476"/>
      <c r="Z22" s="1483"/>
      <c r="AA22" s="1483"/>
    </row>
    <row r="23" spans="1:27" ht="12">
      <c r="A23" s="1484" t="s">
        <v>146</v>
      </c>
      <c r="B23" s="1485" t="s">
        <v>204</v>
      </c>
      <c r="C23" s="1433">
        <v>202564</v>
      </c>
      <c r="D23" s="1434">
        <v>5</v>
      </c>
      <c r="E23" s="1435" t="s">
        <v>568</v>
      </c>
      <c r="F23" s="1436">
        <v>1.974</v>
      </c>
      <c r="G23" s="1437">
        <v>359</v>
      </c>
      <c r="H23" s="1438">
        <f>(N23*60)/M23</f>
        <v>60.95238095238095</v>
      </c>
      <c r="I23" s="1438">
        <v>2793</v>
      </c>
      <c r="J23" s="1438">
        <v>471</v>
      </c>
      <c r="K23" s="1439"/>
      <c r="L23" s="1439"/>
      <c r="M23" s="1440">
        <v>189</v>
      </c>
      <c r="N23" s="1438">
        <v>192</v>
      </c>
      <c r="O23" s="1441">
        <f>(I23*M23)/60</f>
        <v>8797.95</v>
      </c>
      <c r="P23" s="1441">
        <f>(J23*M23)/60</f>
        <v>1483.65</v>
      </c>
      <c r="Q23" s="1442">
        <v>5.5</v>
      </c>
      <c r="R23" s="1443">
        <v>45.7868852459</v>
      </c>
      <c r="S23" s="1444">
        <v>7.72131147541</v>
      </c>
      <c r="T23" s="1445"/>
      <c r="U23" s="1446"/>
      <c r="V23" s="1447"/>
      <c r="W23" s="1448"/>
      <c r="X23" s="1448"/>
      <c r="Y23" s="1449"/>
      <c r="Z23" s="1450"/>
      <c r="AA23" s="1451"/>
    </row>
    <row r="24" spans="1:27" s="1455" customFormat="1" ht="5.25" customHeight="1">
      <c r="A24" s="1486"/>
      <c r="B24" s="1486"/>
      <c r="C24" s="1486"/>
      <c r="D24" s="1486"/>
      <c r="E24" s="1486"/>
      <c r="F24" s="1486"/>
      <c r="G24" s="1486"/>
      <c r="H24" s="1486"/>
      <c r="I24" s="1486"/>
      <c r="J24" s="1486"/>
      <c r="K24" s="1486"/>
      <c r="L24" s="1486"/>
      <c r="M24" s="1486"/>
      <c r="N24" s="1486">
        <f>(H24*J24)/60</f>
        <v>0</v>
      </c>
      <c r="O24" s="1486">
        <f>(I24*J24)/60</f>
        <v>0</v>
      </c>
      <c r="P24" s="1486"/>
      <c r="Q24" s="1486"/>
      <c r="R24" s="1486"/>
      <c r="S24" s="1486"/>
      <c r="T24" s="1486"/>
      <c r="U24" s="1453"/>
      <c r="V24" s="1453"/>
      <c r="W24" s="1453"/>
      <c r="X24" s="1453"/>
      <c r="Y24" s="1453"/>
      <c r="Z24" s="1454"/>
      <c r="AA24" s="1454"/>
    </row>
    <row r="25" spans="1:27" ht="12">
      <c r="A25" s="1487" t="s">
        <v>153</v>
      </c>
      <c r="B25" s="1488" t="s">
        <v>134</v>
      </c>
      <c r="C25" s="1433">
        <v>623268</v>
      </c>
      <c r="D25" s="1434">
        <v>28</v>
      </c>
      <c r="E25" s="1435" t="s">
        <v>388</v>
      </c>
      <c r="F25" s="1436">
        <v>1.443228</v>
      </c>
      <c r="G25" s="1437">
        <v>254</v>
      </c>
      <c r="H25" s="1438">
        <f>(N25*60)/M25</f>
        <v>449.2695617368421</v>
      </c>
      <c r="I25" s="1438">
        <v>1996</v>
      </c>
      <c r="J25" s="1438">
        <v>106</v>
      </c>
      <c r="K25" s="1439"/>
      <c r="L25" s="1439"/>
      <c r="M25" s="1440">
        <v>76</v>
      </c>
      <c r="N25" s="1438">
        <v>569.0747782</v>
      </c>
      <c r="O25" s="1441">
        <f>(I25*M25)/60</f>
        <v>2528.266666666667</v>
      </c>
      <c r="P25" s="1441">
        <f>(J25*M25)/60</f>
        <v>134.26666666666668</v>
      </c>
      <c r="Q25" s="1442">
        <v>2.49</v>
      </c>
      <c r="R25" s="1443">
        <v>33.9230769231</v>
      </c>
      <c r="S25" s="1444">
        <v>25.3846153846</v>
      </c>
      <c r="T25" s="1445" t="s">
        <v>847</v>
      </c>
      <c r="U25" s="1446"/>
      <c r="V25" s="1447"/>
      <c r="W25" s="1448"/>
      <c r="X25" s="1448"/>
      <c r="Y25" s="1449"/>
      <c r="Z25" s="1450"/>
      <c r="AA25" s="1451"/>
    </row>
    <row r="26" spans="1:27" s="1455" customFormat="1" ht="5.25" customHeight="1">
      <c r="A26" s="1452"/>
      <c r="B26" s="1452"/>
      <c r="C26" s="1452"/>
      <c r="D26" s="1452"/>
      <c r="E26" s="1452"/>
      <c r="F26" s="1452"/>
      <c r="G26" s="1452"/>
      <c r="H26" s="1452"/>
      <c r="I26" s="1452"/>
      <c r="J26" s="1452"/>
      <c r="K26" s="1452"/>
      <c r="L26" s="1452"/>
      <c r="M26" s="1452"/>
      <c r="N26" s="1452"/>
      <c r="O26" s="1452"/>
      <c r="P26" s="1452"/>
      <c r="Q26" s="1452"/>
      <c r="R26" s="1452"/>
      <c r="S26" s="1452"/>
      <c r="T26" s="1452"/>
      <c r="U26" s="1472"/>
      <c r="V26" s="1472"/>
      <c r="W26" s="1472"/>
      <c r="X26" s="1472"/>
      <c r="Y26" s="1472"/>
      <c r="Z26" s="1454"/>
      <c r="AA26" s="1454"/>
    </row>
    <row r="27" spans="1:27" ht="12">
      <c r="A27" s="1489" t="s">
        <v>40</v>
      </c>
      <c r="B27" s="1490" t="s">
        <v>205</v>
      </c>
      <c r="C27" s="1433">
        <v>151144</v>
      </c>
      <c r="D27" s="1434">
        <v>1</v>
      </c>
      <c r="E27" s="1435" t="s">
        <v>568</v>
      </c>
      <c r="F27" s="1436">
        <v>2.814</v>
      </c>
      <c r="G27" s="1437">
        <v>604</v>
      </c>
      <c r="H27" s="1438">
        <f>(N27*60)/M27</f>
        <v>0.9137055837563451</v>
      </c>
      <c r="I27" s="1438">
        <v>1357</v>
      </c>
      <c r="J27" s="1438">
        <v>217</v>
      </c>
      <c r="K27" s="1439"/>
      <c r="L27" s="1439"/>
      <c r="M27" s="1440">
        <v>394</v>
      </c>
      <c r="N27" s="1438">
        <v>6</v>
      </c>
      <c r="O27" s="1441">
        <f>(I27*M27)/60</f>
        <v>8910.966666666667</v>
      </c>
      <c r="P27" s="1441">
        <f>(J27*M27)/60</f>
        <v>1424.9666666666667</v>
      </c>
      <c r="Q27" s="1442">
        <v>4.66</v>
      </c>
      <c r="R27" s="1443">
        <v>339.25</v>
      </c>
      <c r="S27" s="1444">
        <v>54.25</v>
      </c>
      <c r="T27" s="1445" t="s">
        <v>848</v>
      </c>
      <c r="U27" s="1446"/>
      <c r="V27" s="1447"/>
      <c r="W27" s="1448"/>
      <c r="X27" s="1448"/>
      <c r="Y27" s="1449"/>
      <c r="Z27" s="1450"/>
      <c r="AA27" s="1451"/>
    </row>
    <row r="28" spans="1:27" s="1455" customFormat="1" ht="5.25" customHeight="1">
      <c r="A28" s="1452"/>
      <c r="B28" s="1452"/>
      <c r="C28" s="1452"/>
      <c r="D28" s="1452"/>
      <c r="E28" s="1452"/>
      <c r="F28" s="1452"/>
      <c r="G28" s="1452"/>
      <c r="H28" s="1452"/>
      <c r="I28" s="1452"/>
      <c r="J28" s="1452"/>
      <c r="K28" s="1452"/>
      <c r="L28" s="1452"/>
      <c r="M28" s="1452"/>
      <c r="N28" s="1452">
        <f>(H28*J28)/60</f>
        <v>0</v>
      </c>
      <c r="O28" s="1452">
        <f>(I28*J28)/60</f>
        <v>0</v>
      </c>
      <c r="P28" s="1452"/>
      <c r="Q28" s="1452"/>
      <c r="R28" s="1452"/>
      <c r="S28" s="1452"/>
      <c r="T28" s="1452"/>
      <c r="U28" s="1453"/>
      <c r="V28" s="1453"/>
      <c r="W28" s="1453"/>
      <c r="X28" s="1453"/>
      <c r="Y28" s="1453"/>
      <c r="Z28" s="1454"/>
      <c r="AA28" s="1454"/>
    </row>
    <row r="29" spans="1:27" ht="12">
      <c r="A29" s="1491" t="s">
        <v>54</v>
      </c>
      <c r="B29" s="1492" t="s">
        <v>849</v>
      </c>
      <c r="C29" s="1433">
        <v>623268</v>
      </c>
      <c r="D29" s="1434">
        <v>30</v>
      </c>
      <c r="E29" s="1435" t="s">
        <v>388</v>
      </c>
      <c r="F29" s="1436">
        <v>2.115</v>
      </c>
      <c r="G29" s="1437">
        <v>7051</v>
      </c>
      <c r="H29" s="1438">
        <f>(N29*60)/M29</f>
        <v>686.1818181818181</v>
      </c>
      <c r="I29" s="1438">
        <v>13860</v>
      </c>
      <c r="J29" s="1438">
        <v>2093</v>
      </c>
      <c r="K29" s="1439"/>
      <c r="L29" s="1439"/>
      <c r="M29" s="1440">
        <v>55</v>
      </c>
      <c r="N29" s="1438">
        <v>629</v>
      </c>
      <c r="O29" s="1441">
        <f>(I29*M29)/60</f>
        <v>12705</v>
      </c>
      <c r="P29" s="1441">
        <f>(J29*M29)/60</f>
        <v>1918.5833333333333</v>
      </c>
      <c r="Q29" s="1442">
        <v>0.30000000000000004</v>
      </c>
      <c r="R29" s="1443">
        <v>20.3823529412</v>
      </c>
      <c r="S29" s="1444">
        <v>3.07794117647</v>
      </c>
      <c r="T29" s="1445"/>
      <c r="U29" s="1446"/>
      <c r="V29" s="1447"/>
      <c r="W29" s="1448"/>
      <c r="X29" s="1448"/>
      <c r="Y29" s="1449"/>
      <c r="Z29" s="1450"/>
      <c r="AA29" s="1451"/>
    </row>
    <row r="30" spans="1:27" s="1455" customFormat="1" ht="5.25" customHeight="1">
      <c r="A30" s="1452"/>
      <c r="B30" s="1452"/>
      <c r="C30" s="1452"/>
      <c r="D30" s="1452"/>
      <c r="E30" s="1452"/>
      <c r="F30" s="1452"/>
      <c r="G30" s="1452"/>
      <c r="H30" s="1452"/>
      <c r="I30" s="1452"/>
      <c r="J30" s="1452"/>
      <c r="K30" s="1452"/>
      <c r="L30" s="1452"/>
      <c r="M30" s="1452"/>
      <c r="N30" s="1452">
        <f>(H30*J30)/60</f>
        <v>0</v>
      </c>
      <c r="O30" s="1452">
        <f>(I30*J30)/60</f>
        <v>0</v>
      </c>
      <c r="P30" s="1452"/>
      <c r="Q30" s="1452"/>
      <c r="R30" s="1452"/>
      <c r="S30" s="1452"/>
      <c r="T30" s="1452"/>
      <c r="U30" s="1472"/>
      <c r="V30" s="1472"/>
      <c r="W30" s="1472"/>
      <c r="X30" s="1472"/>
      <c r="Y30" s="1472"/>
      <c r="Z30" s="1454"/>
      <c r="AA30" s="1454"/>
    </row>
    <row r="31" spans="1:27" ht="12">
      <c r="A31" s="1493" t="s">
        <v>63</v>
      </c>
      <c r="B31" s="1494" t="s">
        <v>206</v>
      </c>
      <c r="C31" s="1433">
        <v>727668</v>
      </c>
      <c r="D31" s="1434">
        <v>55</v>
      </c>
      <c r="E31" s="1435" t="s">
        <v>256</v>
      </c>
      <c r="F31" s="1436">
        <v>4.786</v>
      </c>
      <c r="G31" s="1437">
        <v>353</v>
      </c>
      <c r="H31" s="1438">
        <f>(N31*60)/M31</f>
        <v>0.6818181818181818</v>
      </c>
      <c r="I31" s="1438">
        <v>28540</v>
      </c>
      <c r="J31" s="1438">
        <v>12130</v>
      </c>
      <c r="K31" s="1439"/>
      <c r="L31" s="1439"/>
      <c r="M31" s="1440">
        <v>88</v>
      </c>
      <c r="N31" s="1438">
        <v>1</v>
      </c>
      <c r="O31" s="1441">
        <f>(I31*M31)/60</f>
        <v>41858.666666666664</v>
      </c>
      <c r="P31" s="1480">
        <f>(J31*M31)/60</f>
        <v>17790.666666666668</v>
      </c>
      <c r="Q31" s="1442">
        <v>13.56</v>
      </c>
      <c r="R31" s="1443">
        <v>41859</v>
      </c>
      <c r="S31" s="1444">
        <v>17791</v>
      </c>
      <c r="T31" s="1445" t="s">
        <v>850</v>
      </c>
      <c r="U31" s="1446">
        <v>0.30000000000000004</v>
      </c>
      <c r="V31" s="1447"/>
      <c r="W31" s="1448"/>
      <c r="X31" s="1448"/>
      <c r="Y31" s="1449"/>
      <c r="Z31" s="1450"/>
      <c r="AA31" s="1451"/>
    </row>
    <row r="32" spans="1:27" s="1455" customFormat="1" ht="5.25" customHeight="1">
      <c r="A32" s="1452"/>
      <c r="B32" s="1452"/>
      <c r="C32" s="1452"/>
      <c r="D32" s="1452"/>
      <c r="E32" s="1452"/>
      <c r="F32" s="1452"/>
      <c r="G32" s="1452"/>
      <c r="H32" s="1452"/>
      <c r="I32" s="1452"/>
      <c r="J32" s="1452"/>
      <c r="K32" s="1452"/>
      <c r="L32" s="1452"/>
      <c r="M32" s="1452"/>
      <c r="N32" s="1452">
        <f>(H32*J32)/60</f>
        <v>0</v>
      </c>
      <c r="O32" s="1452">
        <f>(I32*J32)/60</f>
        <v>0</v>
      </c>
      <c r="P32" s="1452"/>
      <c r="Q32" s="1452"/>
      <c r="R32" s="1452"/>
      <c r="S32" s="1452"/>
      <c r="T32" s="1452"/>
      <c r="U32" s="1453"/>
      <c r="V32" s="1453"/>
      <c r="W32" s="1453"/>
      <c r="X32" s="1453"/>
      <c r="Y32" s="1453"/>
      <c r="Z32" s="1454"/>
      <c r="AA32" s="1454"/>
    </row>
    <row r="33" spans="1:27" ht="12">
      <c r="A33" s="1495" t="s">
        <v>129</v>
      </c>
      <c r="B33" s="1496" t="s">
        <v>207</v>
      </c>
      <c r="C33" s="1433">
        <v>249308</v>
      </c>
      <c r="D33" s="1434">
        <v>8</v>
      </c>
      <c r="E33" s="1435" t="s">
        <v>454</v>
      </c>
      <c r="F33" s="1436">
        <v>0.977</v>
      </c>
      <c r="G33" s="1437">
        <v>6980.032</v>
      </c>
      <c r="H33" s="1438">
        <f>(N33*60)/M33</f>
        <v>13.998265394622724</v>
      </c>
      <c r="I33" s="1438">
        <v>945</v>
      </c>
      <c r="J33" s="1438">
        <v>35</v>
      </c>
      <c r="K33" s="1439"/>
      <c r="L33" s="1439"/>
      <c r="M33" s="1440">
        <v>1153</v>
      </c>
      <c r="N33" s="1438">
        <v>269</v>
      </c>
      <c r="O33" s="1441">
        <f>(I33*M33)/60</f>
        <v>18159.75</v>
      </c>
      <c r="P33" s="1441">
        <f>(J33*M33)/60</f>
        <v>672.5833333333334</v>
      </c>
      <c r="Q33" s="1442">
        <v>0.14</v>
      </c>
      <c r="R33" s="1443">
        <v>67.5</v>
      </c>
      <c r="S33" s="1444">
        <v>2.5</v>
      </c>
      <c r="T33" s="1445" t="s">
        <v>837</v>
      </c>
      <c r="U33" s="1446"/>
      <c r="V33" s="1447"/>
      <c r="W33" s="1448"/>
      <c r="X33" s="1448"/>
      <c r="Y33" s="1449"/>
      <c r="Z33" s="1450"/>
      <c r="AA33" s="1451"/>
    </row>
    <row r="34" spans="1:27" s="1455" customFormat="1" ht="5.25" customHeight="1">
      <c r="A34" s="1452"/>
      <c r="B34" s="1452"/>
      <c r="C34" s="1452"/>
      <c r="D34" s="1452"/>
      <c r="E34" s="1452"/>
      <c r="F34" s="1452"/>
      <c r="G34" s="1452"/>
      <c r="H34" s="1452"/>
      <c r="I34" s="1452"/>
      <c r="J34" s="1452"/>
      <c r="K34" s="1452"/>
      <c r="L34" s="1452"/>
      <c r="M34" s="1452"/>
      <c r="N34" s="1452">
        <f>(H34*J34)/60</f>
        <v>0</v>
      </c>
      <c r="O34" s="1452">
        <f>(I34*J34)/60</f>
        <v>0</v>
      </c>
      <c r="P34" s="1452"/>
      <c r="Q34" s="1452"/>
      <c r="R34" s="1452"/>
      <c r="S34" s="1452"/>
      <c r="T34" s="1452"/>
      <c r="U34" s="1453"/>
      <c r="V34" s="1453"/>
      <c r="W34" s="1453"/>
      <c r="X34" s="1453"/>
      <c r="Y34" s="1453"/>
      <c r="Z34" s="1454"/>
      <c r="AA34" s="1454"/>
    </row>
    <row r="35" spans="1:27" ht="15" customHeight="1">
      <c r="A35" s="1497" t="s">
        <v>88</v>
      </c>
      <c r="B35" s="1498" t="s">
        <v>208</v>
      </c>
      <c r="C35" s="1433">
        <v>445636</v>
      </c>
      <c r="D35" s="1434">
        <v>22</v>
      </c>
      <c r="E35" s="1435" t="s">
        <v>454</v>
      </c>
      <c r="F35" s="1436">
        <v>3.33</v>
      </c>
      <c r="G35" s="1437">
        <v>498</v>
      </c>
      <c r="H35" s="1438">
        <f>(N35*60)/M35</f>
        <v>124.17391304347827</v>
      </c>
      <c r="I35" s="1438">
        <v>2671</v>
      </c>
      <c r="J35" s="1438">
        <v>962</v>
      </c>
      <c r="K35" s="1439"/>
      <c r="L35" s="1439"/>
      <c r="M35" s="1440">
        <v>230</v>
      </c>
      <c r="N35" s="1438">
        <v>476</v>
      </c>
      <c r="O35" s="1441">
        <f>(I35*M35)/60</f>
        <v>10238.833333333334</v>
      </c>
      <c r="P35" s="1441">
        <f>(J35*M35)/60</f>
        <v>3687.6666666666665</v>
      </c>
      <c r="Q35" s="1442">
        <v>6.7</v>
      </c>
      <c r="R35" s="1443">
        <v>21.5403225806</v>
      </c>
      <c r="S35" s="1444">
        <v>7.75806451613</v>
      </c>
      <c r="T35" s="1445"/>
      <c r="U35" s="1446"/>
      <c r="V35" s="1447"/>
      <c r="W35" s="1448"/>
      <c r="X35" s="1448"/>
      <c r="Y35" s="1449"/>
      <c r="Z35" s="1450"/>
      <c r="AA35" s="1451"/>
    </row>
    <row r="36" spans="1:27" s="1455" customFormat="1" ht="5.25" customHeight="1">
      <c r="A36" s="1452"/>
      <c r="B36" s="1452"/>
      <c r="C36" s="1452"/>
      <c r="D36" s="1452"/>
      <c r="E36" s="1452"/>
      <c r="F36" s="1452"/>
      <c r="G36" s="1452"/>
      <c r="H36" s="1452"/>
      <c r="I36" s="1452"/>
      <c r="J36" s="1452"/>
      <c r="K36" s="1452"/>
      <c r="L36" s="1452"/>
      <c r="M36" s="1452"/>
      <c r="N36" s="1452"/>
      <c r="O36" s="1452"/>
      <c r="P36" s="1452"/>
      <c r="Q36" s="1452"/>
      <c r="R36" s="1452"/>
      <c r="S36" s="1452"/>
      <c r="T36" s="1452"/>
      <c r="U36" s="1453"/>
      <c r="V36" s="1453"/>
      <c r="W36" s="1453"/>
      <c r="X36" s="1453"/>
      <c r="Y36" s="1453"/>
      <c r="Z36" s="1454"/>
      <c r="AA36" s="1454"/>
    </row>
    <row r="37" spans="1:27" ht="12">
      <c r="A37" s="1499" t="s">
        <v>107</v>
      </c>
      <c r="B37" s="1500" t="s">
        <v>209</v>
      </c>
      <c r="C37" s="1433">
        <v>942696</v>
      </c>
      <c r="D37" s="1434">
        <v>120</v>
      </c>
      <c r="E37" s="1435" t="s">
        <v>256</v>
      </c>
      <c r="F37" s="1436">
        <v>5.85</v>
      </c>
      <c r="G37" s="1437">
        <v>10644</v>
      </c>
      <c r="H37" s="1438">
        <f>(N37*60)/M37</f>
        <v>201.6</v>
      </c>
      <c r="I37" s="1438">
        <v>7182</v>
      </c>
      <c r="J37" s="1438">
        <v>2700</v>
      </c>
      <c r="K37" s="1439"/>
      <c r="L37" s="1439"/>
      <c r="M37" s="1440">
        <v>100</v>
      </c>
      <c r="N37" s="1438">
        <v>336</v>
      </c>
      <c r="O37" s="1441">
        <f>(I37*M37)/60+K49</f>
        <v>12970</v>
      </c>
      <c r="P37" s="1441">
        <f>(J37*M37)/60</f>
        <v>4500</v>
      </c>
      <c r="Q37" s="1442">
        <v>0.55</v>
      </c>
      <c r="R37" s="1443">
        <v>35.5544554455</v>
      </c>
      <c r="S37" s="1444">
        <v>13.3663366337</v>
      </c>
      <c r="T37" s="1445" t="s">
        <v>837</v>
      </c>
      <c r="U37" s="1446">
        <v>0.45</v>
      </c>
      <c r="V37" s="1447"/>
      <c r="W37" s="1448"/>
      <c r="X37" s="1448"/>
      <c r="Y37" s="1449"/>
      <c r="Z37" s="1450"/>
      <c r="AA37" s="1451"/>
    </row>
    <row r="38" spans="1:27" s="1455" customFormat="1" ht="5.25" customHeight="1">
      <c r="A38" s="1452"/>
      <c r="B38" s="1452"/>
      <c r="C38" s="1452"/>
      <c r="D38" s="1452"/>
      <c r="E38" s="1452"/>
      <c r="F38" s="1452"/>
      <c r="G38" s="1452"/>
      <c r="H38" s="1452"/>
      <c r="I38" s="1452"/>
      <c r="J38" s="1452"/>
      <c r="K38" s="1452"/>
      <c r="L38" s="1452"/>
      <c r="M38" s="1452"/>
      <c r="N38" s="1452">
        <f>(H38*J38)/60</f>
        <v>0</v>
      </c>
      <c r="O38" s="1452">
        <f>(I38*J38)/60</f>
        <v>0</v>
      </c>
      <c r="P38" s="1452"/>
      <c r="Q38" s="1452"/>
      <c r="R38" s="1452"/>
      <c r="S38" s="1452"/>
      <c r="T38" s="1452"/>
      <c r="U38" s="1476"/>
      <c r="V38" s="1476"/>
      <c r="W38" s="1476"/>
      <c r="X38" s="1476"/>
      <c r="Y38" s="1476"/>
      <c r="Z38" s="1454"/>
      <c r="AA38" s="1454"/>
    </row>
    <row r="39" spans="1:27" ht="12">
      <c r="A39" s="1501" t="s">
        <v>57</v>
      </c>
      <c r="B39" s="1502" t="s">
        <v>210</v>
      </c>
      <c r="C39" s="1433">
        <v>841412</v>
      </c>
      <c r="D39" s="1434">
        <v>110</v>
      </c>
      <c r="E39" s="1435" t="s">
        <v>256</v>
      </c>
      <c r="F39" s="1436">
        <v>5.148</v>
      </c>
      <c r="G39" s="1437">
        <v>312</v>
      </c>
      <c r="H39" s="1438">
        <f>(N39*60)/M39</f>
        <v>526.2385321100918</v>
      </c>
      <c r="I39" s="1438">
        <v>50860</v>
      </c>
      <c r="J39" s="1438">
        <v>9000</v>
      </c>
      <c r="K39" s="1438">
        <v>5000</v>
      </c>
      <c r="L39" s="1438">
        <v>5</v>
      </c>
      <c r="M39" s="1440">
        <v>54.5</v>
      </c>
      <c r="N39" s="1438">
        <v>478</v>
      </c>
      <c r="O39" s="1441">
        <f>(I39*M39)/60+K39</f>
        <v>51197.833333333336</v>
      </c>
      <c r="P39" s="1441">
        <f>(J39*M39)/60+K39</f>
        <v>13175</v>
      </c>
      <c r="Q39" s="1442">
        <v>16.5</v>
      </c>
      <c r="R39" s="1443">
        <f>O39/N39</f>
        <v>107.1084379358438</v>
      </c>
      <c r="S39" s="1444">
        <f>P39/N39</f>
        <v>27.56276150627615</v>
      </c>
      <c r="T39" s="1445" t="s">
        <v>851</v>
      </c>
      <c r="U39" s="1446"/>
      <c r="V39" s="1447">
        <v>2.75</v>
      </c>
      <c r="W39" s="1448">
        <v>2</v>
      </c>
      <c r="X39" s="1448">
        <v>2</v>
      </c>
      <c r="Y39" s="1449"/>
      <c r="Z39" s="1450"/>
      <c r="AA39" s="1451"/>
    </row>
    <row r="40" spans="1:27" s="1455" customFormat="1" ht="5.25" customHeight="1">
      <c r="A40" s="1452"/>
      <c r="B40" s="1452"/>
      <c r="C40" s="1452"/>
      <c r="D40" s="1452"/>
      <c r="E40" s="1452"/>
      <c r="F40" s="1452"/>
      <c r="G40" s="1452" t="e">
        <f>(M40*60)/J40</f>
        <v>#DIV/0!</v>
      </c>
      <c r="H40" s="1452"/>
      <c r="I40" s="1452"/>
      <c r="J40" s="1452"/>
      <c r="K40" s="1452"/>
      <c r="L40" s="1452"/>
      <c r="M40" s="1452"/>
      <c r="N40" s="1452">
        <f>(H40*J40)/60</f>
        <v>0</v>
      </c>
      <c r="O40" s="1452">
        <f>(I40*J40)/60</f>
        <v>0</v>
      </c>
      <c r="P40" s="1452"/>
      <c r="Q40" s="1452"/>
      <c r="R40" s="1452"/>
      <c r="S40" s="1452"/>
      <c r="T40" s="1452"/>
      <c r="U40" s="1476"/>
      <c r="V40" s="1476"/>
      <c r="W40" s="1476"/>
      <c r="X40" s="1476"/>
      <c r="Y40" s="1476"/>
      <c r="Z40" s="1454"/>
      <c r="AA40" s="1454"/>
    </row>
    <row r="41" spans="1:27" ht="12">
      <c r="A41" s="1503" t="s">
        <v>115</v>
      </c>
      <c r="B41" s="1504" t="s">
        <v>211</v>
      </c>
      <c r="C41" s="1433">
        <v>116864</v>
      </c>
      <c r="D41" s="1434">
        <v>1</v>
      </c>
      <c r="E41" s="1435" t="s">
        <v>568</v>
      </c>
      <c r="F41" s="1436">
        <v>1.000692</v>
      </c>
      <c r="G41" s="1437">
        <v>924</v>
      </c>
      <c r="H41" s="1438">
        <f>(N41*60)/M41</f>
        <v>0.99999999999595</v>
      </c>
      <c r="I41" s="1438">
        <v>0</v>
      </c>
      <c r="J41" s="1438">
        <v>15</v>
      </c>
      <c r="K41" s="1439"/>
      <c r="L41" s="1439"/>
      <c r="M41" s="1440">
        <v>740.740740741</v>
      </c>
      <c r="N41" s="1438">
        <v>12.3456790123</v>
      </c>
      <c r="O41" s="1441">
        <f>(I41*M41)/60</f>
        <v>0</v>
      </c>
      <c r="P41" s="1441">
        <f>(J41*M41)/60</f>
        <v>185.18518518525</v>
      </c>
      <c r="Q41" s="1442">
        <v>1.35</v>
      </c>
      <c r="R41" s="1443">
        <v>0</v>
      </c>
      <c r="S41" s="1444">
        <v>15</v>
      </c>
      <c r="T41" s="1445" t="s">
        <v>852</v>
      </c>
      <c r="U41" s="1446"/>
      <c r="V41" s="1447"/>
      <c r="W41" s="1448"/>
      <c r="X41" s="1448"/>
      <c r="Y41" s="1449"/>
      <c r="Z41" s="1450"/>
      <c r="AA41" s="1451"/>
    </row>
    <row r="42" spans="1:27" s="1455" customFormat="1" ht="4.5" customHeight="1">
      <c r="A42" s="1452"/>
      <c r="B42" s="1452"/>
      <c r="C42" s="1452"/>
      <c r="D42" s="1452"/>
      <c r="E42" s="1452"/>
      <c r="F42" s="1452"/>
      <c r="G42" s="1452"/>
      <c r="H42" s="1452"/>
      <c r="I42" s="1452"/>
      <c r="J42" s="1452"/>
      <c r="K42" s="1452"/>
      <c r="L42" s="1452"/>
      <c r="M42" s="1452"/>
      <c r="N42" s="1452">
        <f>(H42*J42)/60</f>
        <v>0</v>
      </c>
      <c r="O42" s="1452">
        <f>(I42*J42)/60</f>
        <v>0</v>
      </c>
      <c r="P42" s="1452"/>
      <c r="Q42" s="1452"/>
      <c r="R42" s="1452"/>
      <c r="S42" s="1452"/>
      <c r="T42" s="1452"/>
      <c r="U42" s="1453"/>
      <c r="V42" s="1453"/>
      <c r="W42" s="1453"/>
      <c r="X42" s="1453"/>
      <c r="Y42" s="1453"/>
      <c r="Z42" s="1454"/>
      <c r="AA42" s="1454"/>
    </row>
    <row r="43" spans="1:27" ht="12">
      <c r="A43" s="1505" t="s">
        <v>8</v>
      </c>
      <c r="B43" s="1506" t="s">
        <v>853</v>
      </c>
      <c r="C43" s="1507">
        <v>4676</v>
      </c>
      <c r="D43" s="1434">
        <v>1</v>
      </c>
      <c r="E43" s="1435" t="s">
        <v>568</v>
      </c>
      <c r="F43" s="1436">
        <v>1.798197</v>
      </c>
      <c r="G43" s="1437">
        <v>5993.99</v>
      </c>
      <c r="H43" s="1438">
        <f>(N43*60)/M43</f>
        <v>17.00000000001</v>
      </c>
      <c r="I43" s="1438">
        <v>700</v>
      </c>
      <c r="J43" s="1438">
        <v>350</v>
      </c>
      <c r="K43" s="1439"/>
      <c r="L43" s="1439"/>
      <c r="M43" s="1440">
        <v>200</v>
      </c>
      <c r="N43" s="1438">
        <v>56.6666666667</v>
      </c>
      <c r="O43" s="1441">
        <f>(I43*M43)/60</f>
        <v>2333.3333333333335</v>
      </c>
      <c r="P43" s="1441">
        <f>(J43*M43)/60</f>
        <v>1166.6666666666667</v>
      </c>
      <c r="Q43" s="1442">
        <v>0.30000000000000004</v>
      </c>
      <c r="R43" s="1443">
        <v>41.1764705882</v>
      </c>
      <c r="S43" s="1444">
        <v>20.5882352941</v>
      </c>
      <c r="T43" s="1445" t="s">
        <v>837</v>
      </c>
      <c r="U43" s="1446"/>
      <c r="V43" s="1447"/>
      <c r="W43" s="1448"/>
      <c r="X43" s="1448"/>
      <c r="Y43" s="1449"/>
      <c r="Z43" s="1450"/>
      <c r="AA43" s="1451"/>
    </row>
    <row r="44" spans="1:27" ht="12">
      <c r="A44" s="1505" t="s">
        <v>14</v>
      </c>
      <c r="B44" s="1506" t="s">
        <v>854</v>
      </c>
      <c r="C44" s="1507">
        <v>46744</v>
      </c>
      <c r="D44" s="1434">
        <v>5</v>
      </c>
      <c r="E44" s="1435" t="s">
        <v>454</v>
      </c>
      <c r="F44" s="1436">
        <v>3.4180174</v>
      </c>
      <c r="G44" s="1437">
        <v>9765.764</v>
      </c>
      <c r="H44" s="1438">
        <f>(N44*60)/M44</f>
        <v>150</v>
      </c>
      <c r="I44" s="1438">
        <v>2500</v>
      </c>
      <c r="J44" s="1438">
        <v>1500</v>
      </c>
      <c r="K44" s="1439"/>
      <c r="L44" s="1439"/>
      <c r="M44" s="1440">
        <v>120</v>
      </c>
      <c r="N44" s="1438">
        <v>300</v>
      </c>
      <c r="O44" s="1441">
        <v>5000</v>
      </c>
      <c r="P44" s="1441">
        <v>3000</v>
      </c>
      <c r="Q44" s="1442">
        <v>0.35</v>
      </c>
      <c r="R44" s="1443">
        <v>16.6666666667</v>
      </c>
      <c r="S44" s="1444">
        <v>10</v>
      </c>
      <c r="T44" s="1445" t="s">
        <v>837</v>
      </c>
      <c r="U44" s="1446"/>
      <c r="V44" s="1447"/>
      <c r="W44" s="1448"/>
      <c r="X44" s="1448"/>
      <c r="Y44" s="1449"/>
      <c r="Z44" s="1450"/>
      <c r="AA44" s="1451"/>
    </row>
    <row r="45" spans="1:27" ht="12">
      <c r="A45" s="1505" t="s">
        <v>68</v>
      </c>
      <c r="B45" s="1506" t="s">
        <v>855</v>
      </c>
      <c r="C45" s="1507">
        <v>116864</v>
      </c>
      <c r="D45" s="1434">
        <v>25</v>
      </c>
      <c r="E45" s="1435" t="s">
        <v>256</v>
      </c>
      <c r="F45" s="1436">
        <v>4.8572</v>
      </c>
      <c r="G45" s="1437">
        <v>12143</v>
      </c>
      <c r="H45" s="1438">
        <f>(N45*60)/M45</f>
        <v>500.0000000001167</v>
      </c>
      <c r="I45" s="1438">
        <v>7500</v>
      </c>
      <c r="J45" s="1438">
        <v>4500</v>
      </c>
      <c r="K45" s="1439"/>
      <c r="L45" s="1439"/>
      <c r="M45" s="1440">
        <v>85.7142857143</v>
      </c>
      <c r="N45" s="1438">
        <v>714.285714286</v>
      </c>
      <c r="O45" s="1441">
        <v>10714.2857143</v>
      </c>
      <c r="P45" s="1441">
        <v>6428.57142857</v>
      </c>
      <c r="Q45" s="1442">
        <v>0.4</v>
      </c>
      <c r="R45" s="1443">
        <v>15</v>
      </c>
      <c r="S45" s="1444">
        <v>9</v>
      </c>
      <c r="T45" s="1445" t="s">
        <v>837</v>
      </c>
      <c r="U45" s="1446"/>
      <c r="V45" s="1447"/>
      <c r="W45" s="1448"/>
      <c r="X45" s="1448"/>
      <c r="Y45" s="1449"/>
      <c r="Z45" s="1450"/>
      <c r="AA45" s="1451"/>
    </row>
    <row r="46" spans="1:27" s="1455" customFormat="1" ht="5.25" customHeight="1">
      <c r="A46" s="1452"/>
      <c r="B46" s="1452"/>
      <c r="C46" s="1452"/>
      <c r="D46" s="1452"/>
      <c r="E46" s="1452"/>
      <c r="F46" s="1452"/>
      <c r="G46" s="1452" t="e">
        <f>(M46*60)/J46</f>
        <v>#DIV/0!</v>
      </c>
      <c r="H46" s="1452"/>
      <c r="I46" s="1452"/>
      <c r="J46" s="1452"/>
      <c r="K46" s="1452"/>
      <c r="L46" s="1452"/>
      <c r="M46" s="1452"/>
      <c r="N46" s="1452">
        <f>(H46*J46)/60</f>
        <v>0</v>
      </c>
      <c r="O46" s="1452">
        <f>(I46*J46)/60</f>
        <v>0</v>
      </c>
      <c r="P46" s="1452"/>
      <c r="Q46" s="1452"/>
      <c r="R46" s="1452"/>
      <c r="S46" s="1452"/>
      <c r="T46" s="1452"/>
      <c r="U46" s="1453"/>
      <c r="V46" s="1453"/>
      <c r="W46" s="1453"/>
      <c r="X46" s="1453"/>
      <c r="Y46" s="1453"/>
      <c r="Z46" s="1454"/>
      <c r="AA46" s="1454"/>
    </row>
    <row r="47" spans="1:27" ht="12">
      <c r="A47" s="1508" t="s">
        <v>35</v>
      </c>
      <c r="B47" s="1509" t="s">
        <v>856</v>
      </c>
      <c r="C47" s="1433">
        <v>322540</v>
      </c>
      <c r="D47" s="1434">
        <v>5</v>
      </c>
      <c r="E47" s="1435" t="s">
        <v>568</v>
      </c>
      <c r="F47" s="1436">
        <v>2.00214</v>
      </c>
      <c r="G47" s="1437">
        <v>588</v>
      </c>
      <c r="H47" s="1438">
        <f>(N47*60)/M47</f>
        <v>30.935709739019735</v>
      </c>
      <c r="I47" s="1438">
        <v>2000</v>
      </c>
      <c r="J47" s="1438">
        <v>800</v>
      </c>
      <c r="K47" s="1438">
        <v>1000</v>
      </c>
      <c r="L47" s="1438">
        <v>2</v>
      </c>
      <c r="M47" s="1440">
        <v>157.1</v>
      </c>
      <c r="N47" s="1438">
        <v>81</v>
      </c>
      <c r="O47" s="1441">
        <f>(I47*M47)/60+K47</f>
        <v>6236.666666666667</v>
      </c>
      <c r="P47" s="1441">
        <f>(J47*M47)/60+K47</f>
        <v>3094.6666666666665</v>
      </c>
      <c r="Q47" s="1442">
        <v>3.4050000000000002</v>
      </c>
      <c r="R47" s="1443">
        <f>O47/N47</f>
        <v>76.99588477366255</v>
      </c>
      <c r="S47" s="1444">
        <f>P47/N47</f>
        <v>38.205761316872426</v>
      </c>
      <c r="T47" s="1445" t="s">
        <v>36</v>
      </c>
      <c r="U47" s="1446"/>
      <c r="V47" s="1447"/>
      <c r="W47" s="1448"/>
      <c r="X47" s="1448"/>
      <c r="Y47" s="1449"/>
      <c r="Z47" s="1450"/>
      <c r="AA47" s="1451"/>
    </row>
    <row r="48" spans="1:27" s="1455" customFormat="1" ht="5.25" customHeight="1">
      <c r="A48" s="1452"/>
      <c r="B48" s="1452"/>
      <c r="C48" s="1452"/>
      <c r="D48" s="1452"/>
      <c r="E48" s="1452"/>
      <c r="F48" s="1452"/>
      <c r="G48" s="1452" t="e">
        <f>(M48*60)/J48</f>
        <v>#DIV/0!</v>
      </c>
      <c r="H48" s="1452"/>
      <c r="I48" s="1452"/>
      <c r="J48" s="1452"/>
      <c r="K48" s="1452"/>
      <c r="L48" s="1452"/>
      <c r="M48" s="1452"/>
      <c r="N48" s="1452">
        <f>(H48*J48)/60</f>
        <v>0</v>
      </c>
      <c r="O48" s="1452">
        <f>(I48*J48)/60</f>
        <v>0</v>
      </c>
      <c r="P48" s="1452"/>
      <c r="Q48" s="1452"/>
      <c r="R48" s="1452"/>
      <c r="S48" s="1452"/>
      <c r="T48" s="1452"/>
      <c r="U48" s="1472"/>
      <c r="V48" s="1472"/>
      <c r="W48" s="1472"/>
      <c r="X48" s="1472"/>
      <c r="Y48" s="1472"/>
      <c r="Z48" s="1454"/>
      <c r="AA48" s="1454"/>
    </row>
    <row r="49" spans="1:27" ht="12">
      <c r="A49" s="1508" t="s">
        <v>27</v>
      </c>
      <c r="B49" s="1509" t="s">
        <v>857</v>
      </c>
      <c r="C49" s="1433">
        <v>323715</v>
      </c>
      <c r="D49" s="1434">
        <v>5</v>
      </c>
      <c r="E49" s="1435" t="s">
        <v>568</v>
      </c>
      <c r="F49" s="1436">
        <v>2.00214</v>
      </c>
      <c r="G49" s="1437">
        <v>588</v>
      </c>
      <c r="H49" s="1438">
        <v>31</v>
      </c>
      <c r="I49" s="1438">
        <v>2000</v>
      </c>
      <c r="J49" s="1438">
        <v>800</v>
      </c>
      <c r="K49" s="1438">
        <v>1000</v>
      </c>
      <c r="L49" s="1438">
        <v>2</v>
      </c>
      <c r="M49" s="1440">
        <v>140.8</v>
      </c>
      <c r="N49" s="1438">
        <v>72</v>
      </c>
      <c r="O49" s="1441">
        <f>(I49*M49)/60+K49</f>
        <v>5693.333333333333</v>
      </c>
      <c r="P49" s="1441">
        <f>(J49*M49)/60+K49</f>
        <v>2877.3333333333335</v>
      </c>
      <c r="Q49" s="1510">
        <v>3.4050000000000002</v>
      </c>
      <c r="R49" s="1443">
        <f>O49/N49</f>
        <v>79.07407407407408</v>
      </c>
      <c r="S49" s="1511">
        <f>P49/N49</f>
        <v>39.96296296296296</v>
      </c>
      <c r="T49" s="1445" t="s">
        <v>36</v>
      </c>
      <c r="U49" s="1446"/>
      <c r="V49" s="1447"/>
      <c r="W49" s="1448"/>
      <c r="X49" s="1448"/>
      <c r="Y49" s="1449"/>
      <c r="Z49" s="1450"/>
      <c r="AA49" s="1451"/>
    </row>
    <row r="50" spans="1:27" s="1455" customFormat="1" ht="5.25" customHeight="1">
      <c r="A50" s="1452"/>
      <c r="B50" s="1452"/>
      <c r="C50" s="1452"/>
      <c r="D50" s="1452"/>
      <c r="E50" s="1452"/>
      <c r="F50" s="1452"/>
      <c r="G50" s="1452" t="e">
        <f>(M50*60)/J50</f>
        <v>#DIV/0!</v>
      </c>
      <c r="H50" s="1452"/>
      <c r="I50" s="1452"/>
      <c r="J50" s="1452"/>
      <c r="K50" s="1452"/>
      <c r="L50" s="1452"/>
      <c r="M50" s="1452"/>
      <c r="N50" s="1452">
        <f>(H50*J50)/60</f>
        <v>0</v>
      </c>
      <c r="O50" s="1452">
        <f>(I50*J50)/60</f>
        <v>0</v>
      </c>
      <c r="P50" s="1452"/>
      <c r="Q50" s="1452"/>
      <c r="R50" s="1452"/>
      <c r="S50" s="1452"/>
      <c r="T50" s="1452"/>
      <c r="U50" s="1453"/>
      <c r="V50" s="1453"/>
      <c r="W50" s="1453"/>
      <c r="X50" s="1453"/>
      <c r="Y50" s="1453"/>
      <c r="Z50" s="1454"/>
      <c r="AA50" s="1454"/>
    </row>
    <row r="51" spans="1:27" ht="12">
      <c r="A51" s="1512" t="s">
        <v>133</v>
      </c>
      <c r="B51" s="1513" t="s">
        <v>213</v>
      </c>
      <c r="C51" s="1433">
        <v>128548</v>
      </c>
      <c r="D51" s="1434">
        <v>7</v>
      </c>
      <c r="E51" s="1435" t="s">
        <v>568</v>
      </c>
      <c r="F51" s="1436">
        <v>0.787</v>
      </c>
      <c r="G51" s="1437">
        <v>375</v>
      </c>
      <c r="H51" s="1438">
        <f>(N51*60)/M51</f>
        <v>55.55555555555556</v>
      </c>
      <c r="I51" s="1438">
        <v>468</v>
      </c>
      <c r="J51" s="1438">
        <v>120</v>
      </c>
      <c r="K51" s="1438">
        <v>560</v>
      </c>
      <c r="L51" s="1514">
        <v>1.2</v>
      </c>
      <c r="M51" s="1440">
        <v>54</v>
      </c>
      <c r="N51" s="1515">
        <v>50</v>
      </c>
      <c r="O51" s="1441">
        <f>(I51*M51)/60</f>
        <v>421.2</v>
      </c>
      <c r="P51" s="1441">
        <f>(J51*M51)/60</f>
        <v>108</v>
      </c>
      <c r="Q51" s="1442">
        <v>2.1</v>
      </c>
      <c r="R51" s="1516">
        <v>8.50909090909</v>
      </c>
      <c r="S51" s="1444">
        <v>2.1818181818199998</v>
      </c>
      <c r="T51" s="1445" t="s">
        <v>847</v>
      </c>
      <c r="U51" s="1446"/>
      <c r="V51" s="1447"/>
      <c r="W51" s="1448"/>
      <c r="X51" s="1448"/>
      <c r="Y51" s="1449"/>
      <c r="Z51" s="1450"/>
      <c r="AA51" s="1451"/>
    </row>
    <row r="52" spans="1:27" s="1455" customFormat="1" ht="5.25" customHeight="1">
      <c r="A52" s="1452"/>
      <c r="B52" s="1452"/>
      <c r="C52" s="1452"/>
      <c r="D52" s="1452"/>
      <c r="E52" s="1452"/>
      <c r="F52" s="1452"/>
      <c r="G52" s="1452"/>
      <c r="H52" s="1452"/>
      <c r="I52" s="1452"/>
      <c r="J52" s="1452"/>
      <c r="K52" s="1452"/>
      <c r="L52" s="1452"/>
      <c r="M52" s="1452"/>
      <c r="N52" s="1452">
        <f>(H52*J52)/60</f>
        <v>0</v>
      </c>
      <c r="O52" s="1452">
        <f>(I52*J52)/60</f>
        <v>0</v>
      </c>
      <c r="P52" s="1452"/>
      <c r="Q52" s="1452"/>
      <c r="R52" s="1452"/>
      <c r="S52" s="1452"/>
      <c r="T52" s="1452"/>
      <c r="U52" s="1472"/>
      <c r="V52" s="1472"/>
      <c r="W52" s="1472"/>
      <c r="X52" s="1472"/>
      <c r="Y52" s="1472"/>
      <c r="Z52" s="1454"/>
      <c r="AA52" s="1454"/>
    </row>
    <row r="53" spans="1:27" ht="12">
      <c r="A53" s="1517" t="s">
        <v>858</v>
      </c>
      <c r="B53" s="1518" t="s">
        <v>214</v>
      </c>
      <c r="C53" s="1507">
        <v>973860</v>
      </c>
      <c r="D53" s="1434">
        <v>30</v>
      </c>
      <c r="E53" s="1435" t="s">
        <v>388</v>
      </c>
      <c r="F53" s="1436">
        <v>6.63</v>
      </c>
      <c r="G53" s="1437">
        <v>2660</v>
      </c>
      <c r="H53" s="1438">
        <f>(N53*60)/M53</f>
        <v>117.46478873239437</v>
      </c>
      <c r="I53" s="1438">
        <v>3780</v>
      </c>
      <c r="J53" s="1438">
        <v>5400</v>
      </c>
      <c r="K53" s="1439"/>
      <c r="L53" s="1439"/>
      <c r="M53" s="1440">
        <v>142</v>
      </c>
      <c r="N53" s="1438">
        <v>278</v>
      </c>
      <c r="O53" s="1441">
        <f>(I53*M53)/60</f>
        <v>8946</v>
      </c>
      <c r="P53" s="1441">
        <f>(J53*M53)/60</f>
        <v>12780</v>
      </c>
      <c r="Q53" s="1442">
        <v>2.493</v>
      </c>
      <c r="R53" s="1443">
        <v>32.3076923077</v>
      </c>
      <c r="S53" s="1444">
        <v>46.1538461538</v>
      </c>
      <c r="T53" s="1445" t="s">
        <v>837</v>
      </c>
      <c r="U53" s="1446"/>
      <c r="V53" s="1447"/>
      <c r="W53" s="1448"/>
      <c r="X53" s="1448"/>
      <c r="Y53" s="1449"/>
      <c r="Z53" s="1450"/>
      <c r="AA53" s="1451"/>
    </row>
    <row r="54" spans="1:27" s="1455" customFormat="1" ht="5.25" customHeight="1">
      <c r="A54" s="1452"/>
      <c r="B54" s="1452"/>
      <c r="C54" s="1452"/>
      <c r="D54" s="1452"/>
      <c r="E54" s="1452"/>
      <c r="F54" s="1452"/>
      <c r="G54" s="1452"/>
      <c r="H54" s="1452"/>
      <c r="I54" s="1452"/>
      <c r="J54" s="1452"/>
      <c r="K54" s="1452"/>
      <c r="L54" s="1452"/>
      <c r="M54" s="1452"/>
      <c r="N54" s="1452"/>
      <c r="O54" s="1452"/>
      <c r="P54" s="1452"/>
      <c r="Q54" s="1452"/>
      <c r="R54" s="1452"/>
      <c r="S54" s="1452"/>
      <c r="T54" s="1452"/>
      <c r="U54" s="1453"/>
      <c r="V54" s="1453"/>
      <c r="W54" s="1453"/>
      <c r="X54" s="1453"/>
      <c r="Y54" s="1453"/>
      <c r="Z54" s="1454"/>
      <c r="AA54" s="1454"/>
    </row>
    <row r="55" spans="1:27" ht="12">
      <c r="A55" s="1519" t="s">
        <v>98</v>
      </c>
      <c r="B55" s="186" t="s">
        <v>859</v>
      </c>
      <c r="C55" s="1507">
        <v>451872</v>
      </c>
      <c r="D55" s="1434">
        <v>21</v>
      </c>
      <c r="E55" s="1435" t="s">
        <v>454</v>
      </c>
      <c r="F55" s="1436">
        <v>3.62</v>
      </c>
      <c r="G55" s="1437">
        <v>445</v>
      </c>
      <c r="H55" s="1438">
        <f>(N55*60)/M55</f>
        <v>0.8333333333333334</v>
      </c>
      <c r="I55" s="1438">
        <v>10000</v>
      </c>
      <c r="J55" s="1438">
        <v>3700</v>
      </c>
      <c r="K55" s="1439"/>
      <c r="L55" s="1439"/>
      <c r="M55" s="1440">
        <v>72</v>
      </c>
      <c r="N55" s="1438">
        <v>1</v>
      </c>
      <c r="O55" s="1441">
        <f>(I55*M55)/60</f>
        <v>12000</v>
      </c>
      <c r="P55" s="1441">
        <f>(J55*M55)/60</f>
        <v>4440</v>
      </c>
      <c r="Q55" s="1442">
        <v>8.15</v>
      </c>
      <c r="R55" s="1443">
        <v>12000</v>
      </c>
      <c r="S55" s="1444">
        <v>4440</v>
      </c>
      <c r="T55" s="1445" t="s">
        <v>860</v>
      </c>
      <c r="U55" s="1446"/>
      <c r="V55" s="1447"/>
      <c r="W55" s="1448"/>
      <c r="X55" s="1448"/>
      <c r="Y55" s="1449"/>
      <c r="Z55" s="1450"/>
      <c r="AA55" s="1451"/>
    </row>
    <row r="56" spans="1:27" s="1455" customFormat="1" ht="5.25" customHeight="1">
      <c r="A56" s="1520"/>
      <c r="B56" s="1520"/>
      <c r="C56" s="1520"/>
      <c r="D56" s="1520"/>
      <c r="E56" s="1520"/>
      <c r="F56" s="1520"/>
      <c r="G56" s="1520"/>
      <c r="H56" s="1520"/>
      <c r="I56" s="1520"/>
      <c r="J56" s="1520"/>
      <c r="K56" s="1520"/>
      <c r="L56" s="1520"/>
      <c r="M56" s="1520"/>
      <c r="N56" s="1520"/>
      <c r="O56" s="1520"/>
      <c r="P56" s="1520"/>
      <c r="Q56" s="1520"/>
      <c r="R56" s="1520"/>
      <c r="S56" s="1520"/>
      <c r="T56" s="1520"/>
      <c r="U56" s="1472"/>
      <c r="V56" s="1472"/>
      <c r="W56" s="1472"/>
      <c r="X56" s="1472"/>
      <c r="Y56" s="1472"/>
      <c r="Z56" s="1454"/>
      <c r="AA56" s="1454"/>
    </row>
    <row r="57" spans="1:27" ht="14.25" customHeight="1">
      <c r="A57" s="1519" t="s">
        <v>861</v>
      </c>
      <c r="B57" s="1521" t="s">
        <v>862</v>
      </c>
      <c r="C57" s="1507">
        <v>451872</v>
      </c>
      <c r="D57" s="1434">
        <v>21</v>
      </c>
      <c r="E57" s="1435" t="s">
        <v>454</v>
      </c>
      <c r="F57" s="1436">
        <v>3.62</v>
      </c>
      <c r="G57" s="1437">
        <v>445</v>
      </c>
      <c r="H57" s="1438">
        <f>(N57*60)/M57</f>
        <v>0.9375</v>
      </c>
      <c r="I57" s="1438">
        <v>8900</v>
      </c>
      <c r="J57" s="1438">
        <v>3400</v>
      </c>
      <c r="K57" s="1439"/>
      <c r="L57" s="1439"/>
      <c r="M57" s="1440">
        <v>64</v>
      </c>
      <c r="N57" s="1438">
        <v>1</v>
      </c>
      <c r="O57" s="1441">
        <f>(I57*M57)/60</f>
        <v>9493.333333333334</v>
      </c>
      <c r="P57" s="1441">
        <f>(J57*M57)/60</f>
        <v>3626.6666666666665</v>
      </c>
      <c r="Q57" s="1442">
        <v>8.15</v>
      </c>
      <c r="R57" s="1443">
        <v>9493</v>
      </c>
      <c r="S57" s="1444">
        <v>3627</v>
      </c>
      <c r="T57" s="1445" t="s">
        <v>860</v>
      </c>
      <c r="U57" s="1446"/>
      <c r="V57" s="1447"/>
      <c r="W57" s="1448"/>
      <c r="X57" s="1448"/>
      <c r="Y57" s="1449"/>
      <c r="Z57" s="1450"/>
      <c r="AA57" s="1451"/>
    </row>
    <row r="58" spans="1:27" s="1455" customFormat="1" ht="4.5" customHeight="1">
      <c r="A58" s="1452"/>
      <c r="B58" s="1452"/>
      <c r="C58" s="1452"/>
      <c r="D58" s="1452"/>
      <c r="E58" s="1452"/>
      <c r="F58" s="1452"/>
      <c r="G58" s="1452"/>
      <c r="H58" s="1452"/>
      <c r="I58" s="1452"/>
      <c r="J58" s="1452"/>
      <c r="K58" s="1452"/>
      <c r="L58" s="1452"/>
      <c r="M58" s="1452"/>
      <c r="N58" s="1452">
        <f>(H58*J58)/60</f>
        <v>0</v>
      </c>
      <c r="O58" s="1452">
        <f>(I58*J58)/60</f>
        <v>0</v>
      </c>
      <c r="P58" s="1452"/>
      <c r="Q58" s="1452"/>
      <c r="R58" s="1452"/>
      <c r="S58" s="1452"/>
      <c r="T58" s="1452"/>
      <c r="U58" s="1522"/>
      <c r="V58" s="1523"/>
      <c r="W58" s="1524"/>
      <c r="X58" s="1524"/>
      <c r="Y58" s="1525"/>
      <c r="Z58" s="1454"/>
      <c r="AA58" s="1454"/>
    </row>
    <row r="59" spans="1:27" ht="12">
      <c r="A59" s="1526" t="s">
        <v>119</v>
      </c>
      <c r="B59" s="1527" t="s">
        <v>216</v>
      </c>
      <c r="C59" s="1507">
        <v>700242</v>
      </c>
      <c r="D59" s="1528">
        <v>32</v>
      </c>
      <c r="E59" s="1435" t="s">
        <v>388</v>
      </c>
      <c r="F59" s="1436">
        <v>6.32</v>
      </c>
      <c r="G59" s="1437">
        <v>2561</v>
      </c>
      <c r="H59" s="1438">
        <f>(N59*60)/M59</f>
        <v>117.46478873239437</v>
      </c>
      <c r="I59" s="1438">
        <v>3969</v>
      </c>
      <c r="J59" s="1438">
        <v>2970</v>
      </c>
      <c r="K59" s="1439"/>
      <c r="L59" s="1439"/>
      <c r="M59" s="1440">
        <v>142</v>
      </c>
      <c r="N59" s="1438">
        <v>278</v>
      </c>
      <c r="O59" s="1441">
        <v>9450</v>
      </c>
      <c r="P59" s="1441">
        <v>7071</v>
      </c>
      <c r="Q59" s="1442">
        <v>2.5</v>
      </c>
      <c r="R59" s="1443">
        <v>33.9</v>
      </c>
      <c r="S59" s="1444">
        <v>25.4</v>
      </c>
      <c r="T59" s="1445"/>
      <c r="U59" s="1446"/>
      <c r="V59" s="1447"/>
      <c r="W59" s="1448"/>
      <c r="X59" s="1448"/>
      <c r="Y59" s="1449"/>
      <c r="Z59" s="1450"/>
      <c r="AA59" s="1451"/>
    </row>
    <row r="60" spans="1:27" s="1455" customFormat="1" ht="4.5" customHeight="1">
      <c r="A60" s="1452"/>
      <c r="B60" s="1452"/>
      <c r="C60" s="1452"/>
      <c r="D60" s="1452"/>
      <c r="E60" s="1452"/>
      <c r="F60" s="1452"/>
      <c r="G60" s="1452"/>
      <c r="H60" s="1452"/>
      <c r="I60" s="1452"/>
      <c r="J60" s="1452"/>
      <c r="K60" s="1452"/>
      <c r="L60" s="1452"/>
      <c r="M60" s="1452"/>
      <c r="N60" s="1452">
        <f>(H60*J60)/60</f>
        <v>0</v>
      </c>
      <c r="O60" s="1452">
        <f>(I60*J60)/60</f>
        <v>0</v>
      </c>
      <c r="P60" s="1452"/>
      <c r="Q60" s="1452"/>
      <c r="R60" s="1452"/>
      <c r="S60" s="1452"/>
      <c r="T60" s="1452"/>
      <c r="U60" s="1472"/>
      <c r="V60" s="1472"/>
      <c r="W60" s="1472"/>
      <c r="X60" s="1472"/>
      <c r="Y60" s="1472"/>
      <c r="Z60" s="1454"/>
      <c r="AA60" s="1454"/>
    </row>
    <row r="61" spans="1:27" ht="12">
      <c r="A61" s="1529" t="s">
        <v>137</v>
      </c>
      <c r="B61" s="1530" t="s">
        <v>138</v>
      </c>
      <c r="C61" s="1507">
        <v>1029952</v>
      </c>
      <c r="D61" s="1531">
        <v>200</v>
      </c>
      <c r="E61" s="1435" t="s">
        <v>256</v>
      </c>
      <c r="F61" s="1436">
        <v>6.42</v>
      </c>
      <c r="G61" s="1437">
        <v>321</v>
      </c>
      <c r="H61" s="1438">
        <f>(N61*60)/M61</f>
        <v>2500</v>
      </c>
      <c r="I61" s="1438">
        <v>252310</v>
      </c>
      <c r="J61" s="1438">
        <v>95812</v>
      </c>
      <c r="K61" s="1439"/>
      <c r="L61" s="1439"/>
      <c r="M61" s="1440">
        <v>6</v>
      </c>
      <c r="N61" s="1438">
        <v>250</v>
      </c>
      <c r="O61" s="1441">
        <f>(I61*M61)/60</f>
        <v>25231</v>
      </c>
      <c r="P61" s="1441">
        <f>(J61*M61)/60</f>
        <v>9581.2</v>
      </c>
      <c r="Q61" s="1442">
        <v>20</v>
      </c>
      <c r="R61" s="1443">
        <v>100.924</v>
      </c>
      <c r="S61" s="1444">
        <v>38.3248</v>
      </c>
      <c r="T61" s="1445"/>
      <c r="U61" s="1446"/>
      <c r="V61" s="1447"/>
      <c r="W61" s="1448"/>
      <c r="X61" s="1448"/>
      <c r="Y61" s="1449"/>
      <c r="Z61" s="1450"/>
      <c r="AA61" s="1451"/>
    </row>
    <row r="62" spans="1:27" s="1455" customFormat="1" ht="5.25" customHeight="1">
      <c r="A62" s="1452"/>
      <c r="B62" s="1452"/>
      <c r="C62" s="1452"/>
      <c r="D62" s="1452"/>
      <c r="E62" s="1452"/>
      <c r="F62" s="1452"/>
      <c r="G62" s="1452"/>
      <c r="H62" s="1452"/>
      <c r="I62" s="1452"/>
      <c r="J62" s="1452"/>
      <c r="K62" s="1452"/>
      <c r="L62" s="1452"/>
      <c r="M62" s="1452"/>
      <c r="N62" s="1452">
        <f>(H62*J62)/60</f>
        <v>0</v>
      </c>
      <c r="O62" s="1452">
        <f>(I62*J62)/60</f>
        <v>0</v>
      </c>
      <c r="P62" s="1452"/>
      <c r="Q62" s="1452"/>
      <c r="R62" s="1452"/>
      <c r="S62" s="1452"/>
      <c r="T62" s="1452"/>
      <c r="U62" s="1453"/>
      <c r="V62" s="1453"/>
      <c r="W62" s="1453"/>
      <c r="X62" s="1453"/>
      <c r="Y62" s="1453"/>
      <c r="Z62" s="1454"/>
      <c r="AA62" s="1454"/>
    </row>
    <row r="63" spans="1:27" ht="12">
      <c r="A63" s="1532" t="s">
        <v>150</v>
      </c>
      <c r="B63" s="1533" t="s">
        <v>217</v>
      </c>
      <c r="C63" s="1507">
        <v>623268</v>
      </c>
      <c r="D63" s="1434">
        <v>28</v>
      </c>
      <c r="E63" s="1435" t="s">
        <v>388</v>
      </c>
      <c r="F63" s="1436">
        <v>2</v>
      </c>
      <c r="G63" s="1437">
        <v>2000</v>
      </c>
      <c r="H63" s="1438">
        <f>(N63*60)/M63</f>
        <v>1230.8108108108108</v>
      </c>
      <c r="I63" s="1438">
        <v>13100</v>
      </c>
      <c r="J63" s="1438">
        <v>2100</v>
      </c>
      <c r="K63" s="1439"/>
      <c r="L63" s="1439"/>
      <c r="M63" s="1440">
        <v>37</v>
      </c>
      <c r="N63" s="1438">
        <v>759</v>
      </c>
      <c r="O63" s="1441">
        <f>(I63*M63)/60</f>
        <v>8078.333333333333</v>
      </c>
      <c r="P63" s="1441">
        <f>(J63*M63)/60</f>
        <v>1295</v>
      </c>
      <c r="Q63" s="1442">
        <v>1</v>
      </c>
      <c r="R63" s="1443">
        <v>10.64</v>
      </c>
      <c r="S63" s="1444">
        <v>1.71</v>
      </c>
      <c r="T63" s="1445" t="s">
        <v>847</v>
      </c>
      <c r="U63" s="1446"/>
      <c r="V63" s="1447"/>
      <c r="W63" s="1448"/>
      <c r="X63" s="1448"/>
      <c r="Y63" s="1449"/>
      <c r="Z63" s="1450"/>
      <c r="AA63" s="1451"/>
    </row>
    <row r="64" spans="1:27" s="1455" customFormat="1" ht="5.25" customHeight="1">
      <c r="A64" s="1452"/>
      <c r="B64" s="1452"/>
      <c r="C64" s="1452"/>
      <c r="D64" s="1452"/>
      <c r="E64" s="1452"/>
      <c r="F64" s="1452"/>
      <c r="G64" s="1452"/>
      <c r="H64" s="1452"/>
      <c r="I64" s="1452"/>
      <c r="J64" s="1452"/>
      <c r="K64" s="1452"/>
      <c r="L64" s="1452"/>
      <c r="M64" s="1452"/>
      <c r="N64" s="1452">
        <f>(H64*J64)/60</f>
        <v>0</v>
      </c>
      <c r="O64" s="1452">
        <f>(I64*J64)/60</f>
        <v>0</v>
      </c>
      <c r="P64" s="1452"/>
      <c r="Q64" s="1452"/>
      <c r="R64" s="1452"/>
      <c r="S64" s="1452"/>
      <c r="T64" s="1452"/>
      <c r="U64" s="1472"/>
      <c r="V64" s="1472"/>
      <c r="W64" s="1472"/>
      <c r="X64" s="1472"/>
      <c r="Y64" s="1472"/>
      <c r="Z64" s="1454"/>
      <c r="AA64" s="1454"/>
    </row>
    <row r="65" spans="1:27" ht="12">
      <c r="A65" s="1532" t="s">
        <v>142</v>
      </c>
      <c r="B65" s="1533" t="s">
        <v>863</v>
      </c>
      <c r="C65" s="1507">
        <v>623268</v>
      </c>
      <c r="D65" s="1434">
        <v>28</v>
      </c>
      <c r="E65" s="1435" t="s">
        <v>256</v>
      </c>
      <c r="F65" s="1436">
        <v>2</v>
      </c>
      <c r="G65" s="1437">
        <v>2000</v>
      </c>
      <c r="H65" s="1438">
        <f>(N65*60)/M65</f>
        <v>1234.5454545454545</v>
      </c>
      <c r="I65" s="1438">
        <v>11700</v>
      </c>
      <c r="J65" s="1438">
        <v>1900</v>
      </c>
      <c r="K65" s="1439"/>
      <c r="L65" s="1439"/>
      <c r="M65" s="1440">
        <v>33</v>
      </c>
      <c r="N65" s="1438">
        <v>679</v>
      </c>
      <c r="O65" s="1441">
        <f>(I65*M65)/60</f>
        <v>6435</v>
      </c>
      <c r="P65" s="1441">
        <f>(J65*M65)/60</f>
        <v>1045</v>
      </c>
      <c r="Q65" s="1442">
        <v>1</v>
      </c>
      <c r="R65" s="1443">
        <v>9.48</v>
      </c>
      <c r="S65" s="1444">
        <v>1.54</v>
      </c>
      <c r="T65" s="1445" t="s">
        <v>847</v>
      </c>
      <c r="U65" s="1446"/>
      <c r="V65" s="1447"/>
      <c r="W65" s="1448"/>
      <c r="X65" s="1448"/>
      <c r="Y65" s="1449"/>
      <c r="Z65" s="1450"/>
      <c r="AA65" s="1451"/>
    </row>
    <row r="66" spans="1:27" s="1455" customFormat="1" ht="4.5" customHeight="1">
      <c r="A66" s="1452"/>
      <c r="B66" s="1534"/>
      <c r="C66" s="1534"/>
      <c r="D66" s="1534"/>
      <c r="E66" s="1534"/>
      <c r="F66" s="1534"/>
      <c r="G66" s="1534"/>
      <c r="H66" s="1534"/>
      <c r="I66" s="1534"/>
      <c r="J66" s="1534"/>
      <c r="K66" s="1535"/>
      <c r="L66" s="1535"/>
      <c r="M66" s="1534"/>
      <c r="N66" s="1534">
        <f>(H66*J66)/60</f>
        <v>0</v>
      </c>
      <c r="O66" s="1534">
        <f>(I66*J66)/60</f>
        <v>0</v>
      </c>
      <c r="P66" s="1534"/>
      <c r="Q66" s="1534"/>
      <c r="R66" s="1534"/>
      <c r="S66" s="1534"/>
      <c r="T66" s="1534"/>
      <c r="U66" s="1453"/>
      <c r="V66" s="1453"/>
      <c r="W66" s="1453"/>
      <c r="X66" s="1453"/>
      <c r="Y66" s="1453"/>
      <c r="Z66" s="1454"/>
      <c r="AA66" s="1454"/>
    </row>
    <row r="67" spans="1:27" ht="12">
      <c r="A67" s="1536" t="s">
        <v>864</v>
      </c>
      <c r="B67" s="190" t="s">
        <v>218</v>
      </c>
      <c r="C67" s="1433">
        <v>962952</v>
      </c>
      <c r="D67" s="1434">
        <v>135</v>
      </c>
      <c r="E67" s="1435" t="s">
        <v>256</v>
      </c>
      <c r="F67" s="1436">
        <v>6.19</v>
      </c>
      <c r="G67" s="1437">
        <v>5630</v>
      </c>
      <c r="H67" s="1438">
        <v>253</v>
      </c>
      <c r="I67" s="1438">
        <v>7532</v>
      </c>
      <c r="J67" s="1438">
        <v>5321</v>
      </c>
      <c r="K67" s="1439"/>
      <c r="L67" s="1439"/>
      <c r="M67" s="1440">
        <v>89</v>
      </c>
      <c r="N67" s="1438">
        <v>375</v>
      </c>
      <c r="O67" s="1441">
        <f>(I67*M67)/60</f>
        <v>11172.466666666667</v>
      </c>
      <c r="P67" s="1441">
        <f>(J67*M67)/60</f>
        <v>7892.816666666667</v>
      </c>
      <c r="Q67" s="1442">
        <v>0.55</v>
      </c>
      <c r="R67" s="1443">
        <v>35.5544554455</v>
      </c>
      <c r="S67" s="1444">
        <v>13.3663366337</v>
      </c>
      <c r="T67" s="1445" t="s">
        <v>837</v>
      </c>
      <c r="U67" s="1446"/>
      <c r="V67" s="1447"/>
      <c r="W67" s="1448"/>
      <c r="X67" s="1448"/>
      <c r="Y67" s="1449"/>
      <c r="Z67" s="1450"/>
      <c r="AA67" s="1451"/>
    </row>
    <row r="68" spans="1:27" s="1455" customFormat="1" ht="5.25" customHeight="1">
      <c r="A68" s="1452"/>
      <c r="B68" s="1534"/>
      <c r="C68" s="1534"/>
      <c r="D68" s="1534"/>
      <c r="E68" s="1534"/>
      <c r="F68" s="1534"/>
      <c r="G68" s="1534"/>
      <c r="H68" s="1534"/>
      <c r="I68" s="1534"/>
      <c r="J68" s="1534"/>
      <c r="K68" s="1535"/>
      <c r="L68" s="1535"/>
      <c r="M68" s="1534"/>
      <c r="N68" s="1534"/>
      <c r="O68" s="1534"/>
      <c r="P68" s="1534"/>
      <c r="Q68" s="1534"/>
      <c r="R68" s="1534"/>
      <c r="S68" s="1534"/>
      <c r="T68" s="1534"/>
      <c r="U68" s="1472"/>
      <c r="V68" s="1472"/>
      <c r="W68" s="1472"/>
      <c r="X68" s="1472"/>
      <c r="Y68" s="1472"/>
      <c r="Z68" s="1454"/>
      <c r="AA68" s="1454"/>
    </row>
    <row r="69" spans="1:27" ht="12">
      <c r="A69" s="1537" t="s">
        <v>865</v>
      </c>
      <c r="B69" s="1538" t="s">
        <v>219</v>
      </c>
      <c r="C69" s="1439">
        <v>64</v>
      </c>
      <c r="D69" s="1539">
        <v>30</v>
      </c>
      <c r="E69" s="1540" t="s">
        <v>388</v>
      </c>
      <c r="F69" s="1436">
        <v>6.633294624</v>
      </c>
      <c r="G69" s="1437">
        <v>2660.768</v>
      </c>
      <c r="H69" s="1438">
        <v>117</v>
      </c>
      <c r="I69" s="1438">
        <v>3780</v>
      </c>
      <c r="J69" s="1438">
        <v>5400</v>
      </c>
      <c r="K69" s="1439"/>
      <c r="L69" s="1439"/>
      <c r="M69" s="1440">
        <v>142.857142857</v>
      </c>
      <c r="N69" s="1438">
        <v>278.571428571</v>
      </c>
      <c r="O69" s="1441">
        <v>9000</v>
      </c>
      <c r="P69" s="1441">
        <v>12857.1428571</v>
      </c>
      <c r="Q69" s="1541">
        <v>2.493</v>
      </c>
      <c r="R69" s="1542">
        <v>32.3076923077</v>
      </c>
      <c r="S69" s="1543">
        <v>46.1538461538</v>
      </c>
      <c r="T69" s="1544" t="s">
        <v>837</v>
      </c>
      <c r="U69" s="1446"/>
      <c r="V69" s="1447"/>
      <c r="W69" s="1448"/>
      <c r="X69" s="1448"/>
      <c r="Y69" s="1449"/>
      <c r="Z69" s="1450"/>
      <c r="AA69" s="1451"/>
    </row>
    <row r="70" spans="1:256" ht="5.25" customHeight="1">
      <c r="A70" s="1545"/>
      <c r="B70" s="1545"/>
      <c r="C70" s="1545"/>
      <c r="D70" s="1545"/>
      <c r="E70" s="1545"/>
      <c r="F70" s="1545"/>
      <c r="G70" s="1545"/>
      <c r="H70" s="1545"/>
      <c r="I70" s="1545"/>
      <c r="J70" s="1545"/>
      <c r="K70" s="1545"/>
      <c r="L70" s="1545"/>
      <c r="M70" s="1545"/>
      <c r="N70" s="1545"/>
      <c r="O70" s="1545"/>
      <c r="P70" s="1545"/>
      <c r="Q70" s="1545"/>
      <c r="R70" s="1545"/>
      <c r="S70" s="1545"/>
      <c r="T70" s="1545"/>
      <c r="U70" s="1546"/>
      <c r="V70" s="1547"/>
      <c r="W70" s="1548"/>
      <c r="X70" s="1548"/>
      <c r="Y70" s="1549"/>
      <c r="Z70" s="1550"/>
      <c r="AA70" s="155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1:27" s="1455" customFormat="1" ht="13.5" customHeight="1">
      <c r="A71" s="1551" t="s">
        <v>866</v>
      </c>
      <c r="B71" s="1551"/>
      <c r="C71" s="1551"/>
      <c r="D71" s="1551"/>
      <c r="E71" s="1551"/>
      <c r="F71" s="1551"/>
      <c r="G71" s="1551"/>
      <c r="H71" s="1551"/>
      <c r="I71" s="1551"/>
      <c r="J71" s="1551"/>
      <c r="K71" s="1551"/>
      <c r="L71" s="1551"/>
      <c r="M71" s="1551"/>
      <c r="N71" s="1551"/>
      <c r="O71" s="1551"/>
      <c r="P71" s="1551"/>
      <c r="Q71" s="1551"/>
      <c r="R71" s="1551"/>
      <c r="S71" s="1551"/>
      <c r="T71" s="1551"/>
      <c r="U71" s="1551"/>
      <c r="V71" s="1551"/>
      <c r="W71" s="1551"/>
      <c r="X71" s="1551"/>
      <c r="Y71" s="1551"/>
      <c r="Z71" s="1551"/>
      <c r="AA71" s="1551"/>
    </row>
    <row r="72" spans="1:27" s="1455" customFormat="1" ht="5.25" customHeight="1">
      <c r="A72" s="1452"/>
      <c r="B72" s="1452"/>
      <c r="C72" s="1452"/>
      <c r="D72" s="1452"/>
      <c r="E72" s="1452"/>
      <c r="F72" s="1452"/>
      <c r="G72" s="1452"/>
      <c r="H72" s="1452"/>
      <c r="I72" s="1452"/>
      <c r="J72" s="1452"/>
      <c r="K72" s="1452"/>
      <c r="L72" s="1452"/>
      <c r="M72" s="1452"/>
      <c r="N72" s="1452"/>
      <c r="O72" s="1452"/>
      <c r="P72" s="1452"/>
      <c r="Q72" s="1452"/>
      <c r="R72" s="1452"/>
      <c r="S72" s="1452"/>
      <c r="T72" s="1452"/>
      <c r="U72" s="1552"/>
      <c r="V72" s="1553"/>
      <c r="W72" s="1554"/>
      <c r="X72" s="1554"/>
      <c r="Y72" s="1555"/>
      <c r="Z72" s="1454"/>
      <c r="AA72" s="1454"/>
    </row>
    <row r="73" spans="1:27" ht="12">
      <c r="A73" s="1556" t="s">
        <v>867</v>
      </c>
      <c r="B73" s="1557" t="s">
        <v>868</v>
      </c>
      <c r="C73" s="1439">
        <v>64</v>
      </c>
      <c r="D73" s="1539">
        <v>1</v>
      </c>
      <c r="E73" s="1540" t="s">
        <v>568</v>
      </c>
      <c r="F73" s="1436">
        <v>2.2</v>
      </c>
      <c r="G73" s="1437">
        <v>4400</v>
      </c>
      <c r="H73" s="1438">
        <v>500</v>
      </c>
      <c r="I73" s="1438">
        <v>0</v>
      </c>
      <c r="J73" s="1438">
        <v>1100</v>
      </c>
      <c r="K73" s="1439"/>
      <c r="L73" s="1439"/>
      <c r="M73" s="1440">
        <v>300</v>
      </c>
      <c r="N73" s="1438">
        <v>100</v>
      </c>
      <c r="O73" s="1441">
        <v>0</v>
      </c>
      <c r="P73" s="1441">
        <v>5500</v>
      </c>
      <c r="Q73" s="1541">
        <v>0.5</v>
      </c>
      <c r="R73" s="1542">
        <v>0</v>
      </c>
      <c r="S73" s="1543">
        <v>2.2</v>
      </c>
      <c r="T73" s="1544" t="s">
        <v>869</v>
      </c>
      <c r="U73" s="1446"/>
      <c r="V73" s="1447"/>
      <c r="W73" s="1448"/>
      <c r="X73" s="1448"/>
      <c r="Y73" s="1449"/>
      <c r="Z73" s="1450"/>
      <c r="AA73" s="1451"/>
    </row>
    <row r="74" spans="1:27" s="1561" customFormat="1" ht="5.25" customHeight="1">
      <c r="A74" s="1558"/>
      <c r="B74" s="1558"/>
      <c r="C74" s="1558"/>
      <c r="D74" s="1558"/>
      <c r="E74" s="1558"/>
      <c r="F74" s="1558"/>
      <c r="G74" s="1558"/>
      <c r="H74" s="1558"/>
      <c r="I74" s="1558"/>
      <c r="J74" s="1558"/>
      <c r="K74" s="1558"/>
      <c r="L74" s="1558"/>
      <c r="M74" s="1558"/>
      <c r="N74" s="1558"/>
      <c r="O74" s="1558"/>
      <c r="P74" s="1558"/>
      <c r="Q74" s="1558"/>
      <c r="R74" s="1558"/>
      <c r="S74" s="1558"/>
      <c r="T74" s="1558"/>
      <c r="U74" s="1559"/>
      <c r="V74" s="1559"/>
      <c r="W74" s="1559"/>
      <c r="X74" s="1559"/>
      <c r="Y74" s="1559"/>
      <c r="Z74" s="1560"/>
      <c r="AA74" s="1560"/>
    </row>
    <row r="75" spans="1:27" ht="12">
      <c r="A75" s="1556" t="s">
        <v>870</v>
      </c>
      <c r="B75" s="1557" t="s">
        <v>871</v>
      </c>
      <c r="C75" s="1433">
        <v>77908</v>
      </c>
      <c r="D75" s="1434">
        <v>100</v>
      </c>
      <c r="E75" s="1435" t="s">
        <v>256</v>
      </c>
      <c r="F75" s="1436">
        <v>4.83</v>
      </c>
      <c r="G75" s="1437">
        <v>84</v>
      </c>
      <c r="H75" s="1438">
        <f>(N75*60)/M75</f>
        <v>400</v>
      </c>
      <c r="I75" s="1438">
        <v>2362</v>
      </c>
      <c r="J75" s="1438">
        <v>6500</v>
      </c>
      <c r="K75" s="1439"/>
      <c r="L75" s="1439"/>
      <c r="M75" s="1440">
        <v>3</v>
      </c>
      <c r="N75" s="1438">
        <v>20</v>
      </c>
      <c r="O75" s="1441">
        <f>(I75*M75)/60</f>
        <v>118.1</v>
      </c>
      <c r="P75" s="1441">
        <f>(J75*M75)/60</f>
        <v>325</v>
      </c>
      <c r="Q75" s="1442">
        <v>57.5</v>
      </c>
      <c r="R75" s="1443">
        <v>5.69156626506</v>
      </c>
      <c r="S75" s="1444">
        <v>15.6626506024</v>
      </c>
      <c r="T75" s="1445"/>
      <c r="U75" s="1446"/>
      <c r="V75" s="1447"/>
      <c r="W75" s="1448"/>
      <c r="X75" s="1448"/>
      <c r="Y75" s="1449"/>
      <c r="Z75" s="1450"/>
      <c r="AA75" s="1451"/>
    </row>
    <row r="76" spans="1:27" s="1561" customFormat="1" ht="5.25" customHeight="1">
      <c r="A76" s="1558"/>
      <c r="B76" s="1562"/>
      <c r="C76" s="1562"/>
      <c r="D76" s="1562"/>
      <c r="E76" s="1562"/>
      <c r="F76" s="1562"/>
      <c r="G76" s="1562"/>
      <c r="H76" s="1562"/>
      <c r="I76" s="1562"/>
      <c r="J76" s="1562"/>
      <c r="K76" s="1562"/>
      <c r="L76" s="1562"/>
      <c r="M76" s="1562"/>
      <c r="N76" s="1562"/>
      <c r="O76" s="1562"/>
      <c r="P76" s="1562"/>
      <c r="Q76" s="1562"/>
      <c r="R76" s="1562"/>
      <c r="S76" s="1562"/>
      <c r="T76" s="1562"/>
      <c r="U76" s="1563"/>
      <c r="V76" s="1563"/>
      <c r="W76" s="1563"/>
      <c r="X76" s="1563"/>
      <c r="Y76" s="1563"/>
      <c r="Z76" s="1560"/>
      <c r="AA76" s="1560"/>
    </row>
    <row r="77" spans="1:27" ht="12">
      <c r="A77" s="1556" t="s">
        <v>872</v>
      </c>
      <c r="B77" s="1557" t="s">
        <v>218</v>
      </c>
      <c r="C77" s="1507">
        <v>779088</v>
      </c>
      <c r="D77" s="1434">
        <v>50</v>
      </c>
      <c r="E77" s="1435" t="s">
        <v>568</v>
      </c>
      <c r="F77" s="1436">
        <v>2</v>
      </c>
      <c r="G77" s="1437">
        <v>4000</v>
      </c>
      <c r="H77" s="1438"/>
      <c r="I77" s="1438"/>
      <c r="J77" s="1438"/>
      <c r="K77" s="1439"/>
      <c r="L77" s="1439"/>
      <c r="M77" s="1440"/>
      <c r="N77" s="1438"/>
      <c r="O77" s="1441"/>
      <c r="P77" s="1441"/>
      <c r="Q77" s="1442">
        <v>0.5</v>
      </c>
      <c r="R77" s="1443">
        <v>0</v>
      </c>
      <c r="S77" s="1444">
        <v>0</v>
      </c>
      <c r="T77" s="1445" t="s">
        <v>837</v>
      </c>
      <c r="U77" s="1564"/>
      <c r="V77" s="1565"/>
      <c r="W77" s="1566"/>
      <c r="X77" s="1566"/>
      <c r="Y77" s="1449"/>
      <c r="Z77" s="1450"/>
      <c r="AA77" s="1451"/>
    </row>
    <row r="78" spans="1:27" s="1455" customFormat="1" ht="5.25" customHeight="1">
      <c r="A78" s="1567"/>
      <c r="B78" s="1567"/>
      <c r="C78" s="1567"/>
      <c r="D78" s="1567"/>
      <c r="E78" s="1567"/>
      <c r="F78" s="1567"/>
      <c r="G78" s="1567"/>
      <c r="H78" s="1567"/>
      <c r="I78" s="1567"/>
      <c r="J78" s="1567"/>
      <c r="K78" s="1567"/>
      <c r="L78" s="1567"/>
      <c r="M78" s="1567"/>
      <c r="N78" s="1567">
        <f>(H78*J78)/60</f>
        <v>0</v>
      </c>
      <c r="O78" s="1567">
        <f>(I78*J78)/60</f>
        <v>0</v>
      </c>
      <c r="P78" s="1567"/>
      <c r="Q78" s="1567"/>
      <c r="R78" s="1567"/>
      <c r="S78" s="1567"/>
      <c r="T78" s="1567"/>
      <c r="U78" s="1567"/>
      <c r="V78" s="1567"/>
      <c r="W78" s="1567"/>
      <c r="X78" s="1567"/>
      <c r="Y78" s="1567"/>
      <c r="Z78" s="1567"/>
      <c r="AA78" s="1567"/>
    </row>
    <row r="79" spans="1:256" ht="12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 s="1568" t="s">
        <v>873</v>
      </c>
      <c r="S79" s="1569" t="s">
        <v>873</v>
      </c>
      <c r="T79"/>
      <c r="U79" s="1380"/>
      <c r="V79" s="1570"/>
      <c r="W79" s="1570"/>
      <c r="X79" s="1570"/>
      <c r="Y79" s="1571"/>
      <c r="Z79" s="1572"/>
      <c r="AA79" s="1572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1:256" ht="12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 s="1568"/>
      <c r="S80" s="1568"/>
      <c r="T80"/>
      <c r="U80" s="1380"/>
      <c r="V80" s="1570"/>
      <c r="W80" s="1570"/>
      <c r="X80" s="1570"/>
      <c r="Y80" s="1571"/>
      <c r="Z80" s="1572"/>
      <c r="AA80" s="1572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1:256" ht="12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 s="1380"/>
      <c r="V81" s="1570"/>
      <c r="W81" s="1570"/>
      <c r="X81" s="1570"/>
      <c r="Y81" s="1571"/>
      <c r="Z81" s="1572"/>
      <c r="AA81" s="1572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1:256" ht="5.25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 s="1380"/>
      <c r="V82" s="1570"/>
      <c r="W82" s="1570"/>
      <c r="X82" s="1570"/>
      <c r="Y82" s="1571"/>
      <c r="Z82" s="1572"/>
      <c r="AA82" s="157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19" ht="12">
      <c r="B83" s="1573"/>
      <c r="E83" s="1406"/>
      <c r="F83" s="1574"/>
      <c r="G83" s="1574"/>
      <c r="H83" s="1574"/>
      <c r="I83" s="1574"/>
      <c r="J83" s="1574"/>
      <c r="K83" s="1574"/>
      <c r="L83" s="1574"/>
      <c r="M83" s="1574"/>
      <c r="N83" s="1574"/>
      <c r="O83" s="1574"/>
      <c r="P83" s="1406"/>
      <c r="Q83"/>
      <c r="R83" s="1406"/>
      <c r="S83" s="1406"/>
    </row>
    <row r="84" spans="1:19" ht="12">
      <c r="A84" s="436" t="s">
        <v>303</v>
      </c>
      <c r="B84" s="436"/>
      <c r="C84" s="436"/>
      <c r="D84" s="436"/>
      <c r="E84" s="436"/>
      <c r="F84" s="436"/>
      <c r="G84" s="436"/>
      <c r="H84" s="436"/>
      <c r="I84" s="436"/>
      <c r="J84" s="436"/>
      <c r="K84" s="436"/>
      <c r="L84" s="436"/>
      <c r="M84" s="436"/>
      <c r="N84" s="1574"/>
      <c r="O84" s="1574"/>
      <c r="P84" s="1406"/>
      <c r="Q84"/>
      <c r="R84"/>
      <c r="S84"/>
    </row>
    <row r="85" spans="2:40" ht="12">
      <c r="B85" s="1573"/>
      <c r="C85" s="1561"/>
      <c r="D85" s="1561"/>
      <c r="E85" s="1561"/>
      <c r="F85" s="1561"/>
      <c r="G85" s="1561"/>
      <c r="H85" s="1561"/>
      <c r="I85" s="1561"/>
      <c r="J85" s="1561"/>
      <c r="K85" s="1561"/>
      <c r="L85" s="1561"/>
      <c r="M85" s="1561"/>
      <c r="N85" s="1561"/>
      <c r="O85" s="1561"/>
      <c r="P85" s="1561"/>
      <c r="Q85"/>
      <c r="R85"/>
      <c r="S85"/>
      <c r="T85" s="1561"/>
      <c r="U85" s="1575"/>
      <c r="V85" s="1576"/>
      <c r="W85" s="1576"/>
      <c r="X85" s="1576"/>
      <c r="Y85" s="1577"/>
      <c r="Z85" s="1578"/>
      <c r="AA85" s="1578"/>
      <c r="AB85" s="1561"/>
      <c r="AC85" s="1561"/>
      <c r="AD85" s="1561"/>
      <c r="AE85" s="1561"/>
      <c r="AF85" s="1561"/>
      <c r="AG85" s="1561"/>
      <c r="AH85" s="1561"/>
      <c r="AI85" s="1561"/>
      <c r="AJ85" s="1561"/>
      <c r="AK85" s="1561"/>
      <c r="AL85" s="1561"/>
      <c r="AM85" s="1561"/>
      <c r="AN85" s="1561"/>
    </row>
    <row r="86" spans="2:17" ht="12">
      <c r="B86"/>
      <c r="Q86"/>
    </row>
    <row r="87" spans="1:17" ht="12">
      <c r="A87"/>
      <c r="Q87"/>
    </row>
    <row r="88" ht="12">
      <c r="Q88"/>
    </row>
    <row r="89" ht="12">
      <c r="Q89"/>
    </row>
    <row r="90" spans="1:17" ht="12">
      <c r="A90"/>
      <c r="Q90"/>
    </row>
    <row r="91" ht="12">
      <c r="Q91"/>
    </row>
    <row r="92" ht="12">
      <c r="Q92"/>
    </row>
    <row r="93" ht="12">
      <c r="Q93"/>
    </row>
    <row r="94" ht="12">
      <c r="Q94"/>
    </row>
    <row r="95" ht="12">
      <c r="Q95"/>
    </row>
    <row r="96" ht="12">
      <c r="Q96"/>
    </row>
    <row r="97" ht="12">
      <c r="Q97"/>
    </row>
    <row r="98" ht="12">
      <c r="Q98"/>
    </row>
    <row r="99" ht="12">
      <c r="Q99"/>
    </row>
    <row r="100" ht="12">
      <c r="Q100"/>
    </row>
    <row r="101" ht="12">
      <c r="Q101"/>
    </row>
    <row r="102" ht="12">
      <c r="Q102"/>
    </row>
    <row r="103" ht="12">
      <c r="Q103"/>
    </row>
    <row r="104" ht="12">
      <c r="Q104"/>
    </row>
    <row r="105" ht="12">
      <c r="Q105"/>
    </row>
    <row r="106" ht="12">
      <c r="Q106"/>
    </row>
  </sheetData>
  <sheetProtection selectLockedCells="1" selectUnlockedCells="1"/>
  <mergeCells count="114">
    <mergeCell ref="A1:A2"/>
    <mergeCell ref="B1:B2"/>
    <mergeCell ref="D1:E1"/>
    <mergeCell ref="K1:L1"/>
    <mergeCell ref="T1:T2"/>
    <mergeCell ref="V1:X1"/>
    <mergeCell ref="Z1:AA1"/>
    <mergeCell ref="A4:T4"/>
    <mergeCell ref="U4:Y4"/>
    <mergeCell ref="Z4:AA4"/>
    <mergeCell ref="A6:T6"/>
    <mergeCell ref="U6:Y6"/>
    <mergeCell ref="Z6:AA6"/>
    <mergeCell ref="A8:T8"/>
    <mergeCell ref="U8:Y8"/>
    <mergeCell ref="Z8:AA8"/>
    <mergeCell ref="A10:T10"/>
    <mergeCell ref="U10:Y10"/>
    <mergeCell ref="Z10:AA10"/>
    <mergeCell ref="A12:T12"/>
    <mergeCell ref="U12:Y12"/>
    <mergeCell ref="Z12:AA12"/>
    <mergeCell ref="A14:T14"/>
    <mergeCell ref="U14:Y14"/>
    <mergeCell ref="Z14:AA14"/>
    <mergeCell ref="A16:T16"/>
    <mergeCell ref="U16:Y16"/>
    <mergeCell ref="Z16:AA16"/>
    <mergeCell ref="A18:T18"/>
    <mergeCell ref="U18:Y18"/>
    <mergeCell ref="A20:T20"/>
    <mergeCell ref="U20:Y20"/>
    <mergeCell ref="Z20:AA20"/>
    <mergeCell ref="A22:T22"/>
    <mergeCell ref="U22:Y22"/>
    <mergeCell ref="Z22:AA22"/>
    <mergeCell ref="A24:T24"/>
    <mergeCell ref="U24:Y24"/>
    <mergeCell ref="Z24:AA24"/>
    <mergeCell ref="A26:T26"/>
    <mergeCell ref="U26:Y26"/>
    <mergeCell ref="Z26:AA26"/>
    <mergeCell ref="A28:T28"/>
    <mergeCell ref="U28:Y28"/>
    <mergeCell ref="Z28:AA28"/>
    <mergeCell ref="A30:T30"/>
    <mergeCell ref="U30:Y30"/>
    <mergeCell ref="Z30:AA30"/>
    <mergeCell ref="A32:T32"/>
    <mergeCell ref="U32:Y32"/>
    <mergeCell ref="Z32:AA32"/>
    <mergeCell ref="A34:T34"/>
    <mergeCell ref="U34:Y34"/>
    <mergeCell ref="Z34:AA34"/>
    <mergeCell ref="A36:T36"/>
    <mergeCell ref="U36:Y36"/>
    <mergeCell ref="Z36:AA36"/>
    <mergeCell ref="A38:T38"/>
    <mergeCell ref="U38:Y38"/>
    <mergeCell ref="Z38:AA38"/>
    <mergeCell ref="A40:T40"/>
    <mergeCell ref="U40:Y40"/>
    <mergeCell ref="Z40:AA40"/>
    <mergeCell ref="A42:T42"/>
    <mergeCell ref="U42:Y42"/>
    <mergeCell ref="Z42:AA42"/>
    <mergeCell ref="A46:T46"/>
    <mergeCell ref="U46:Y46"/>
    <mergeCell ref="Z46:AA46"/>
    <mergeCell ref="A48:T48"/>
    <mergeCell ref="U48:Y48"/>
    <mergeCell ref="Z48:AA48"/>
    <mergeCell ref="A50:T50"/>
    <mergeCell ref="U50:Y50"/>
    <mergeCell ref="Z50:AA50"/>
    <mergeCell ref="A52:T52"/>
    <mergeCell ref="U52:Y52"/>
    <mergeCell ref="Z52:AA52"/>
    <mergeCell ref="A54:T54"/>
    <mergeCell ref="U54:Y54"/>
    <mergeCell ref="Z54:AA54"/>
    <mergeCell ref="A56:T56"/>
    <mergeCell ref="U56:Y56"/>
    <mergeCell ref="Z56:AA56"/>
    <mergeCell ref="A58:T58"/>
    <mergeCell ref="Z58:AA58"/>
    <mergeCell ref="A60:T60"/>
    <mergeCell ref="U60:Y60"/>
    <mergeCell ref="Z60:AA60"/>
    <mergeCell ref="A62:T62"/>
    <mergeCell ref="U62:Y62"/>
    <mergeCell ref="Z62:AA62"/>
    <mergeCell ref="A64:T64"/>
    <mergeCell ref="U64:Y64"/>
    <mergeCell ref="Z64:AA64"/>
    <mergeCell ref="U66:Y66"/>
    <mergeCell ref="Z66:AA66"/>
    <mergeCell ref="U68:Y68"/>
    <mergeCell ref="Z68:AA68"/>
    <mergeCell ref="A70:T70"/>
    <mergeCell ref="Z70:AA70"/>
    <mergeCell ref="A71:AA71"/>
    <mergeCell ref="A72:T72"/>
    <mergeCell ref="Z72:AA72"/>
    <mergeCell ref="A74:T74"/>
    <mergeCell ref="U74:Y74"/>
    <mergeCell ref="Z74:AA74"/>
    <mergeCell ref="B76:T76"/>
    <mergeCell ref="U76:Y76"/>
    <mergeCell ref="Z76:AA76"/>
    <mergeCell ref="A78:AA78"/>
    <mergeCell ref="R79:R80"/>
    <mergeCell ref="S79:S80"/>
    <mergeCell ref="A84:M84"/>
  </mergeCells>
  <printOptions/>
  <pageMargins left="0.19652777777777777" right="0.19652777777777777" top="0.8680555555555556" bottom="0.3541666666666667" header="0.39375" footer="0.5118055555555555"/>
  <pageSetup fitToHeight="10" fitToWidth="1" horizontalDpi="300" verticalDpi="300" orientation="landscape" paperSize="9"/>
  <headerFooter alignWithMargins="0">
    <oddHeader>&amp;C&amp;"Arial,Fett"&amp;20&amp;A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29"/>
  <sheetViews>
    <sheetView workbookViewId="0" topLeftCell="A1">
      <pane xSplit="2" ySplit="3" topLeftCell="C74" activePane="bottomRight" state="frozen"/>
      <selection pane="topLeft" activeCell="A1" sqref="A1"/>
      <selection pane="topRight" activeCell="C1" sqref="C1"/>
      <selection pane="bottomLeft" activeCell="A74" sqref="A74"/>
      <selection pane="bottomRight" activeCell="J104" sqref="J104"/>
    </sheetView>
  </sheetViews>
  <sheetFormatPr defaultColWidth="9.140625" defaultRowHeight="12.75"/>
  <cols>
    <col min="1" max="1" width="7.140625" style="122" customWidth="1"/>
    <col min="2" max="2" width="17.421875" style="123" customWidth="1"/>
    <col min="3" max="3" width="10.7109375" style="124" customWidth="1"/>
    <col min="4" max="4" width="8.7109375" style="125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8515625" style="132" customWidth="1"/>
    <col min="20" max="20" width="3.7109375" style="132" customWidth="1"/>
    <col min="21" max="21" width="5.28125" style="132" customWidth="1"/>
    <col min="22" max="22" width="3.7109375" style="132" customWidth="1"/>
    <col min="23" max="23" width="4.28125" style="132" customWidth="1"/>
    <col min="24" max="24" width="4.140625" style="132" customWidth="1"/>
    <col min="25" max="25" width="4.421875" style="132" customWidth="1"/>
    <col min="26" max="26" width="3.57421875" style="132" customWidth="1"/>
    <col min="27" max="27" width="4.140625" style="132" customWidth="1"/>
    <col min="28" max="28" width="3.7109375" style="132" customWidth="1"/>
    <col min="29" max="29" width="4.140625" style="132" customWidth="1"/>
    <col min="30" max="30" width="4.7109375" style="132" customWidth="1"/>
    <col min="31" max="31" width="4.421875" style="132" customWidth="1"/>
    <col min="32" max="32" width="4.140625" style="132" customWidth="1"/>
    <col min="33" max="33" width="3.8515625" style="132" customWidth="1"/>
    <col min="34" max="34" width="3.421875" style="132" customWidth="1"/>
    <col min="35" max="35" width="3.8515625" style="132" customWidth="1"/>
    <col min="36" max="36" width="4.00390625" style="132" customWidth="1"/>
    <col min="37" max="37" width="3.28125" style="132" customWidth="1"/>
    <col min="38" max="38" width="3.7109375" style="132" customWidth="1"/>
    <col min="39" max="41" width="2.140625" style="132" customWidth="1"/>
    <col min="42" max="42" width="4.00390625" style="132" customWidth="1"/>
    <col min="43" max="43" width="5.57421875" style="132" customWidth="1"/>
    <col min="44" max="44" width="3.8515625" style="132" customWidth="1"/>
    <col min="45" max="45" width="5.7109375" style="132" customWidth="1"/>
    <col min="46" max="46" width="4.421875" style="132" customWidth="1"/>
    <col min="47" max="48" width="4.28125" style="133" customWidth="1"/>
    <col min="49" max="49" width="3.8515625" style="133" customWidth="1"/>
    <col min="50" max="50" width="3.00390625" style="133" customWidth="1"/>
    <col min="51" max="52" width="4.28125" style="133" customWidth="1"/>
    <col min="53" max="53" width="6.421875" style="133" customWidth="1"/>
    <col min="54" max="54" width="0.42578125" style="0" customWidth="1"/>
    <col min="55" max="62" width="4.140625" style="133" customWidth="1"/>
    <col min="63" max="63" width="0.85546875" style="133" customWidth="1"/>
    <col min="64" max="66" width="4.140625" style="133" customWidth="1"/>
    <col min="67" max="67" width="4.8515625" style="133" customWidth="1"/>
    <col min="68" max="68" width="0.85546875" style="133" customWidth="1"/>
    <col min="69" max="69" width="4.140625" style="133" customWidth="1"/>
    <col min="70" max="70" width="0.85546875" style="133" customWidth="1"/>
    <col min="71" max="73" width="4.140625" style="133" customWidth="1"/>
    <col min="74" max="74" width="0.85546875" style="133" customWidth="1"/>
    <col min="75" max="75" width="4.140625" style="133" customWidth="1"/>
    <col min="76" max="76" width="5.00390625" style="133" customWidth="1"/>
    <col min="77" max="77" width="0.85546875" style="133" customWidth="1"/>
    <col min="78" max="79" width="4.140625" style="133" customWidth="1"/>
    <col min="80" max="80" width="0.85546875" style="133" customWidth="1"/>
    <col min="81" max="81" width="4.140625" style="133" customWidth="1"/>
    <col min="82" max="82" width="1.421875" style="132" customWidth="1"/>
    <col min="83" max="83" width="3.7109375" style="132" customWidth="1"/>
    <col min="84" max="84" width="0.85546875" style="132" customWidth="1"/>
    <col min="85" max="92" width="4.140625" style="132" customWidth="1"/>
    <col min="93" max="93" width="4.00390625" style="132" customWidth="1"/>
    <col min="94" max="94" width="0.85546875" style="132" customWidth="1"/>
    <col min="95" max="96" width="4.140625" style="132" customWidth="1"/>
    <col min="97" max="97" width="0.85546875" style="132" customWidth="1"/>
    <col min="98" max="99" width="4.140625" style="132" customWidth="1"/>
    <col min="100" max="100" width="3.7109375" style="132" customWidth="1"/>
    <col min="101" max="101" width="0.85546875" style="132" customWidth="1"/>
    <col min="102" max="102" width="4.140625" style="132" customWidth="1"/>
    <col min="103" max="241" width="9.00390625" style="132" customWidth="1"/>
  </cols>
  <sheetData>
    <row r="1" spans="1:255" s="161" customFormat="1" ht="12" customHeight="1">
      <c r="A1" s="134" t="s">
        <v>171</v>
      </c>
      <c r="B1" s="135" t="s">
        <v>172</v>
      </c>
      <c r="C1" s="136" t="s">
        <v>173</v>
      </c>
      <c r="D1" s="136" t="s">
        <v>174</v>
      </c>
      <c r="E1" s="137" t="s">
        <v>175</v>
      </c>
      <c r="F1" s="138" t="s">
        <v>176</v>
      </c>
      <c r="G1" s="137" t="s">
        <v>177</v>
      </c>
      <c r="H1" s="139" t="s">
        <v>178</v>
      </c>
      <c r="I1" s="139" t="s">
        <v>179</v>
      </c>
      <c r="J1" s="140" t="s">
        <v>180</v>
      </c>
      <c r="K1" s="140" t="s">
        <v>181</v>
      </c>
      <c r="L1" s="140"/>
      <c r="M1" s="141" t="s">
        <v>182</v>
      </c>
      <c r="N1" s="136" t="s">
        <v>183</v>
      </c>
      <c r="O1" s="136" t="s">
        <v>184</v>
      </c>
      <c r="P1" s="142" t="s">
        <v>185</v>
      </c>
      <c r="Q1" s="141" t="s">
        <v>186</v>
      </c>
      <c r="R1" s="142" t="s">
        <v>187</v>
      </c>
      <c r="S1" s="143" t="s">
        <v>188</v>
      </c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4"/>
      <c r="BC1" s="145" t="s">
        <v>189</v>
      </c>
      <c r="BD1" s="146" t="s">
        <v>190</v>
      </c>
      <c r="BE1" s="146"/>
      <c r="BF1" s="146"/>
      <c r="BG1" s="146"/>
      <c r="BH1" s="146"/>
      <c r="BI1" s="146"/>
      <c r="BJ1" s="146"/>
      <c r="BK1" s="147"/>
      <c r="BL1" s="148" t="s">
        <v>191</v>
      </c>
      <c r="BM1" s="148"/>
      <c r="BN1" s="148"/>
      <c r="BO1" s="148"/>
      <c r="BP1" s="147"/>
      <c r="BQ1" s="149"/>
      <c r="BR1" s="147"/>
      <c r="BS1" s="150" t="s">
        <v>192</v>
      </c>
      <c r="BT1" s="150"/>
      <c r="BU1" s="150"/>
      <c r="BV1" s="147"/>
      <c r="BW1" s="151" t="s">
        <v>193</v>
      </c>
      <c r="BX1" s="151"/>
      <c r="BY1" s="147"/>
      <c r="BZ1" s="152" t="s">
        <v>194</v>
      </c>
      <c r="CA1" s="152"/>
      <c r="CB1" s="147"/>
      <c r="CC1" s="153" t="s">
        <v>195</v>
      </c>
      <c r="CD1" s="147"/>
      <c r="CE1" s="154"/>
      <c r="CF1" s="147"/>
      <c r="CG1" s="155" t="s">
        <v>196</v>
      </c>
      <c r="CH1" s="155"/>
      <c r="CI1" s="155"/>
      <c r="CJ1" s="155"/>
      <c r="CK1" s="155"/>
      <c r="CL1" s="155"/>
      <c r="CM1" s="155"/>
      <c r="CN1" s="155"/>
      <c r="CO1" s="155"/>
      <c r="CP1" s="156"/>
      <c r="CQ1" s="157" t="s">
        <v>197</v>
      </c>
      <c r="CR1" s="157"/>
      <c r="CS1" s="158"/>
      <c r="CT1" s="159" t="s">
        <v>198</v>
      </c>
      <c r="CU1" s="159"/>
      <c r="CV1" s="159"/>
      <c r="CW1" s="156"/>
      <c r="CX1" s="160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41" ht="21" customHeight="1">
      <c r="A2" s="134"/>
      <c r="B2" s="135"/>
      <c r="C2" s="136"/>
      <c r="D2" s="136"/>
      <c r="E2" s="137"/>
      <c r="F2" s="138"/>
      <c r="G2" s="137"/>
      <c r="H2" s="139"/>
      <c r="I2" s="139"/>
      <c r="J2" s="139"/>
      <c r="K2" s="139"/>
      <c r="L2" s="139"/>
      <c r="M2" s="141"/>
      <c r="N2" s="141"/>
      <c r="O2" s="141"/>
      <c r="P2" s="141"/>
      <c r="Q2" s="141"/>
      <c r="R2" s="142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186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144"/>
      <c r="BC2" s="145"/>
      <c r="BD2" s="193" t="s">
        <v>223</v>
      </c>
      <c r="BE2" s="193" t="s">
        <v>224</v>
      </c>
      <c r="BF2" s="193" t="s">
        <v>225</v>
      </c>
      <c r="BG2" s="193" t="s">
        <v>226</v>
      </c>
      <c r="BH2" s="193" t="s">
        <v>118</v>
      </c>
      <c r="BI2" s="193" t="s">
        <v>227</v>
      </c>
      <c r="BJ2" s="193" t="s">
        <v>228</v>
      </c>
      <c r="BK2" s="147"/>
      <c r="BL2" s="194" t="s">
        <v>229</v>
      </c>
      <c r="BM2" s="195" t="s">
        <v>230</v>
      </c>
      <c r="BN2" s="196" t="s">
        <v>231</v>
      </c>
      <c r="BO2" s="196" t="s">
        <v>232</v>
      </c>
      <c r="BP2" s="147"/>
      <c r="BQ2" s="197" t="s">
        <v>233</v>
      </c>
      <c r="BR2" s="147"/>
      <c r="BS2" s="198" t="s">
        <v>234</v>
      </c>
      <c r="BT2" s="198" t="s">
        <v>92</v>
      </c>
      <c r="BU2" s="198" t="s">
        <v>20</v>
      </c>
      <c r="BV2" s="147"/>
      <c r="BW2" s="199" t="s">
        <v>136</v>
      </c>
      <c r="BX2" s="199" t="s">
        <v>235</v>
      </c>
      <c r="BY2" s="147"/>
      <c r="BZ2" s="200" t="s">
        <v>236</v>
      </c>
      <c r="CA2" s="200" t="s">
        <v>26</v>
      </c>
      <c r="CB2" s="147"/>
      <c r="CC2" s="201" t="s">
        <v>87</v>
      </c>
      <c r="CD2" s="147"/>
      <c r="CE2" s="202" t="s">
        <v>102</v>
      </c>
      <c r="CF2" s="147"/>
      <c r="CG2" s="203" t="s">
        <v>237</v>
      </c>
      <c r="CH2" s="204" t="s">
        <v>110</v>
      </c>
      <c r="CI2" s="203" t="s">
        <v>238</v>
      </c>
      <c r="CJ2" s="205" t="s">
        <v>239</v>
      </c>
      <c r="CK2" s="203" t="s">
        <v>114</v>
      </c>
      <c r="CL2" s="204" t="s">
        <v>240</v>
      </c>
      <c r="CM2" s="203" t="s">
        <v>241</v>
      </c>
      <c r="CN2" s="206" t="s">
        <v>242</v>
      </c>
      <c r="CO2" s="203" t="s">
        <v>243</v>
      </c>
      <c r="CP2" s="156"/>
      <c r="CQ2" s="207" t="s">
        <v>244</v>
      </c>
      <c r="CR2" s="208" t="s">
        <v>245</v>
      </c>
      <c r="CS2" s="158"/>
      <c r="CT2" s="209" t="s">
        <v>42</v>
      </c>
      <c r="CU2" s="209" t="s">
        <v>246</v>
      </c>
      <c r="CV2" s="209" t="s">
        <v>247</v>
      </c>
      <c r="CW2" s="156"/>
      <c r="CX2" s="210" t="s">
        <v>248</v>
      </c>
      <c r="IG2"/>
    </row>
    <row r="3" spans="1:241" ht="21" customHeight="1">
      <c r="A3" s="134"/>
      <c r="B3" s="135"/>
      <c r="C3" s="136"/>
      <c r="D3" s="136"/>
      <c r="E3" s="137"/>
      <c r="F3" s="138"/>
      <c r="G3" s="137"/>
      <c r="H3" s="139"/>
      <c r="I3" s="139"/>
      <c r="J3" s="139"/>
      <c r="K3" s="139"/>
      <c r="L3" s="139"/>
      <c r="M3" s="141"/>
      <c r="N3" s="136"/>
      <c r="O3" s="136"/>
      <c r="P3" s="142"/>
      <c r="Q3" s="141"/>
      <c r="R3" s="142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232"/>
      <c r="AT3" s="187"/>
      <c r="AU3" s="233"/>
      <c r="AV3" s="234"/>
      <c r="AW3" s="190"/>
      <c r="AX3" s="235"/>
      <c r="AY3" s="236"/>
      <c r="AZ3" s="236"/>
      <c r="BA3" s="236"/>
      <c r="BB3" s="144"/>
      <c r="BC3" s="145"/>
      <c r="BD3" s="193"/>
      <c r="BE3" s="193"/>
      <c r="BF3" s="193"/>
      <c r="BG3" s="193"/>
      <c r="BH3" s="193"/>
      <c r="BI3" s="193"/>
      <c r="BJ3" s="193"/>
      <c r="BK3" s="147"/>
      <c r="BL3" s="194"/>
      <c r="BM3" s="195"/>
      <c r="BN3" s="196"/>
      <c r="BO3" s="196"/>
      <c r="BP3" s="147"/>
      <c r="BQ3" s="197"/>
      <c r="BR3" s="147"/>
      <c r="BS3" s="198"/>
      <c r="BT3" s="198"/>
      <c r="BU3" s="198"/>
      <c r="BV3" s="147"/>
      <c r="BW3" s="199"/>
      <c r="BX3" s="199"/>
      <c r="BY3" s="147"/>
      <c r="BZ3" s="200"/>
      <c r="CA3" s="200"/>
      <c r="CB3" s="147"/>
      <c r="CC3" s="201"/>
      <c r="CD3" s="147"/>
      <c r="CE3" s="202"/>
      <c r="CF3" s="147"/>
      <c r="CG3" s="203"/>
      <c r="CH3" s="204"/>
      <c r="CI3" s="204"/>
      <c r="CJ3" s="204"/>
      <c r="CK3" s="204"/>
      <c r="CL3" s="204"/>
      <c r="CM3" s="204"/>
      <c r="CN3" s="204"/>
      <c r="CO3" s="204"/>
      <c r="CP3" s="156"/>
      <c r="CQ3" s="207"/>
      <c r="CR3" s="208"/>
      <c r="CS3" s="158"/>
      <c r="CT3" s="209"/>
      <c r="CU3" s="209"/>
      <c r="CV3" s="209"/>
      <c r="CW3" s="156"/>
      <c r="CX3" s="210"/>
      <c r="IG3"/>
    </row>
    <row r="4" spans="1:241" ht="11.25" customHeight="1">
      <c r="A4" s="237" t="s">
        <v>253</v>
      </c>
      <c r="B4" s="238" t="s">
        <v>254</v>
      </c>
      <c r="C4" s="239">
        <v>88033416</v>
      </c>
      <c r="D4" s="240">
        <v>33333</v>
      </c>
      <c r="E4" s="241">
        <v>79.1</v>
      </c>
      <c r="F4" s="242">
        <v>6</v>
      </c>
      <c r="G4" s="241">
        <v>0.7</v>
      </c>
      <c r="H4" s="243" t="s">
        <v>255</v>
      </c>
      <c r="I4" s="244">
        <v>8200</v>
      </c>
      <c r="J4" s="244">
        <v>400000</v>
      </c>
      <c r="K4" s="245">
        <v>8800</v>
      </c>
      <c r="L4" s="246" t="s">
        <v>256</v>
      </c>
      <c r="M4" s="247">
        <v>60</v>
      </c>
      <c r="N4" s="244">
        <v>53200</v>
      </c>
      <c r="O4" s="244">
        <v>798</v>
      </c>
      <c r="P4" s="248">
        <v>20</v>
      </c>
      <c r="Q4" s="249" t="s">
        <v>257</v>
      </c>
      <c r="R4" s="250">
        <v>4</v>
      </c>
      <c r="S4" s="251"/>
      <c r="T4" s="212"/>
      <c r="U4" s="213"/>
      <c r="V4" s="214"/>
      <c r="W4" s="251"/>
      <c r="X4" s="167"/>
      <c r="Y4" s="251"/>
      <c r="Z4" s="217"/>
      <c r="AA4" s="218"/>
      <c r="AB4" s="251"/>
      <c r="AC4" s="251"/>
      <c r="AD4" s="251"/>
      <c r="AE4" s="251"/>
      <c r="AF4" s="251"/>
      <c r="AG4" s="251"/>
      <c r="AH4" s="251"/>
      <c r="AI4" s="251"/>
      <c r="AJ4" s="251"/>
      <c r="AK4" s="251"/>
      <c r="AL4" s="228"/>
      <c r="AM4" s="251"/>
      <c r="AN4" s="251"/>
      <c r="AO4" s="251"/>
      <c r="AP4" s="251"/>
      <c r="AQ4" s="252"/>
      <c r="AR4" s="251"/>
      <c r="AS4" s="251"/>
      <c r="AT4" s="253"/>
      <c r="AU4" s="253"/>
      <c r="AV4" s="253"/>
      <c r="AW4" s="253"/>
      <c r="AX4" s="253"/>
      <c r="AY4" s="236"/>
      <c r="AZ4" s="236"/>
      <c r="BA4" s="236"/>
      <c r="BC4" s="254"/>
      <c r="BD4" s="228"/>
      <c r="BE4" s="228"/>
      <c r="BF4" s="255"/>
      <c r="BG4" s="255"/>
      <c r="BH4" s="255"/>
      <c r="BI4" s="228"/>
      <c r="BJ4" s="228"/>
      <c r="BK4" s="256"/>
      <c r="BL4" s="257"/>
      <c r="BM4" s="257"/>
      <c r="BN4" s="257"/>
      <c r="BO4" s="257"/>
      <c r="BP4" s="256"/>
      <c r="BQ4" s="258"/>
      <c r="BR4" s="256"/>
      <c r="BS4" s="251"/>
      <c r="BT4" s="259"/>
      <c r="BU4" s="259"/>
      <c r="BV4" s="256"/>
      <c r="BW4" s="256"/>
      <c r="BX4" s="251"/>
      <c r="BY4" s="251"/>
      <c r="BZ4" s="260"/>
      <c r="CA4" s="260"/>
      <c r="CB4" s="251"/>
      <c r="CC4" s="261"/>
      <c r="CD4" s="251"/>
      <c r="CE4" s="262"/>
      <c r="CF4" s="251"/>
      <c r="CG4" s="263"/>
      <c r="CH4" s="263"/>
      <c r="CI4" s="263"/>
      <c r="CJ4" s="263"/>
      <c r="CK4" s="263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264"/>
      <c r="IG4"/>
    </row>
    <row r="5" spans="1:241" ht="11.25" customHeight="1">
      <c r="A5" s="237"/>
      <c r="B5" s="238"/>
      <c r="C5" s="265"/>
      <c r="D5" s="265"/>
      <c r="E5" s="266"/>
      <c r="F5" s="267"/>
      <c r="G5" s="266"/>
      <c r="H5" s="268"/>
      <c r="I5" s="269"/>
      <c r="J5" s="269"/>
      <c r="K5" s="270"/>
      <c r="L5" s="271"/>
      <c r="M5" s="272"/>
      <c r="N5" s="269"/>
      <c r="O5" s="269"/>
      <c r="P5" s="248"/>
      <c r="Q5" s="249" t="s">
        <v>258</v>
      </c>
      <c r="R5" s="250">
        <v>4</v>
      </c>
      <c r="S5" s="251"/>
      <c r="T5" s="251"/>
      <c r="U5" s="213"/>
      <c r="V5" s="214"/>
      <c r="W5" s="215"/>
      <c r="X5" s="251"/>
      <c r="Y5" s="216"/>
      <c r="Z5" s="217"/>
      <c r="AA5" s="251"/>
      <c r="AB5" s="251"/>
      <c r="AC5" s="251"/>
      <c r="AD5" s="251"/>
      <c r="AE5" s="251"/>
      <c r="AF5" s="223"/>
      <c r="AG5" s="251"/>
      <c r="AH5" s="251"/>
      <c r="AI5" s="251"/>
      <c r="AJ5" s="251"/>
      <c r="AK5" s="227"/>
      <c r="AL5" s="251"/>
      <c r="AM5" s="251"/>
      <c r="AN5" s="251"/>
      <c r="AO5" s="251"/>
      <c r="AP5" s="251"/>
      <c r="AQ5" s="252"/>
      <c r="AR5" s="251"/>
      <c r="AS5" s="251"/>
      <c r="AT5" s="273"/>
      <c r="AU5" s="273"/>
      <c r="AV5" s="273"/>
      <c r="AW5" s="273"/>
      <c r="AX5" s="273"/>
      <c r="AY5" s="273"/>
      <c r="AZ5" s="273"/>
      <c r="BA5" s="273"/>
      <c r="BC5" s="254"/>
      <c r="BD5" s="228"/>
      <c r="BE5" s="228"/>
      <c r="BF5" s="255"/>
      <c r="BG5" s="255"/>
      <c r="BH5" s="255"/>
      <c r="BI5" s="228"/>
      <c r="BJ5" s="228"/>
      <c r="BK5" s="256"/>
      <c r="BL5" s="256"/>
      <c r="BM5" s="256"/>
      <c r="BN5" s="256"/>
      <c r="BO5" s="256"/>
      <c r="BP5" s="256"/>
      <c r="BQ5" s="256"/>
      <c r="BR5" s="256"/>
      <c r="BS5" s="251"/>
      <c r="BT5" s="251"/>
      <c r="BU5" s="251"/>
      <c r="BV5" s="256"/>
      <c r="BW5" s="256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264"/>
      <c r="IG5"/>
    </row>
    <row r="6" spans="1:241" ht="11.25" customHeight="1">
      <c r="A6" s="237"/>
      <c r="B6" s="238"/>
      <c r="C6" s="265"/>
      <c r="D6" s="265"/>
      <c r="E6" s="266"/>
      <c r="F6" s="267"/>
      <c r="G6" s="266"/>
      <c r="H6" s="268"/>
      <c r="I6" s="269"/>
      <c r="J6" s="269"/>
      <c r="K6" s="270"/>
      <c r="L6" s="271"/>
      <c r="M6" s="268"/>
      <c r="N6" s="269"/>
      <c r="O6" s="269"/>
      <c r="P6" s="248"/>
      <c r="Q6" s="249" t="s">
        <v>259</v>
      </c>
      <c r="R6" s="250">
        <v>4</v>
      </c>
      <c r="S6" s="251"/>
      <c r="T6" s="212"/>
      <c r="U6" s="213"/>
      <c r="V6" s="214"/>
      <c r="W6" s="251"/>
      <c r="X6" s="167"/>
      <c r="Y6" s="251"/>
      <c r="Z6" s="217"/>
      <c r="AA6" s="251"/>
      <c r="AB6" s="251"/>
      <c r="AC6" s="251"/>
      <c r="AD6" s="251"/>
      <c r="AE6" s="251"/>
      <c r="AF6" s="251"/>
      <c r="AG6" s="251"/>
      <c r="AH6" s="251"/>
      <c r="AI6" s="251"/>
      <c r="AJ6" s="251"/>
      <c r="AK6" s="227"/>
      <c r="AL6" s="228"/>
      <c r="AM6" s="251"/>
      <c r="AN6" s="251"/>
      <c r="AO6" s="251"/>
      <c r="AP6" s="251"/>
      <c r="AQ6" s="252"/>
      <c r="AR6" s="251"/>
      <c r="AS6" s="251"/>
      <c r="AT6" s="273"/>
      <c r="AU6" s="273"/>
      <c r="AV6" s="234"/>
      <c r="AW6" s="273"/>
      <c r="AX6" s="273"/>
      <c r="AY6" s="236"/>
      <c r="AZ6" s="236"/>
      <c r="BA6" s="236"/>
      <c r="BC6" s="254"/>
      <c r="BD6" s="228"/>
      <c r="BE6" s="228"/>
      <c r="BF6" s="255"/>
      <c r="BG6" s="255"/>
      <c r="BH6" s="255"/>
      <c r="BI6" s="228"/>
      <c r="BJ6" s="228"/>
      <c r="BK6" s="256"/>
      <c r="BL6" s="256"/>
      <c r="BM6" s="256"/>
      <c r="BN6" s="256"/>
      <c r="BO6" s="256"/>
      <c r="BP6" s="256"/>
      <c r="BQ6" s="256"/>
      <c r="BR6" s="256"/>
      <c r="BS6" s="251"/>
      <c r="BT6" s="251"/>
      <c r="BU6" s="251"/>
      <c r="BV6" s="256"/>
      <c r="BW6" s="256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264"/>
      <c r="IG6"/>
    </row>
    <row r="7" spans="1:241" ht="11.25" customHeight="1">
      <c r="A7" s="237"/>
      <c r="B7" s="238"/>
      <c r="C7" s="265"/>
      <c r="D7" s="265"/>
      <c r="E7" s="266"/>
      <c r="F7" s="267"/>
      <c r="G7" s="266"/>
      <c r="H7" s="268"/>
      <c r="I7" s="269"/>
      <c r="J7" s="269"/>
      <c r="K7" s="270"/>
      <c r="L7" s="271"/>
      <c r="M7" s="268"/>
      <c r="N7" s="269"/>
      <c r="O7" s="269"/>
      <c r="P7" s="248"/>
      <c r="Q7" s="249" t="s">
        <v>260</v>
      </c>
      <c r="R7" s="250">
        <v>4</v>
      </c>
      <c r="S7" s="251"/>
      <c r="T7" s="274"/>
      <c r="U7" s="213"/>
      <c r="V7" s="214"/>
      <c r="W7" s="215"/>
      <c r="X7" s="251"/>
      <c r="Y7" s="216"/>
      <c r="Z7" s="217"/>
      <c r="AA7" s="251"/>
      <c r="AB7" s="251"/>
      <c r="AC7" s="251"/>
      <c r="AD7" s="251"/>
      <c r="AE7" s="251"/>
      <c r="AF7" s="223"/>
      <c r="AG7" s="251"/>
      <c r="AH7" s="251"/>
      <c r="AI7" s="251"/>
      <c r="AJ7" s="251"/>
      <c r="AK7" s="227"/>
      <c r="AL7" s="251"/>
      <c r="AM7" s="251"/>
      <c r="AN7" s="251"/>
      <c r="AO7" s="251"/>
      <c r="AP7" s="251"/>
      <c r="AQ7" s="252"/>
      <c r="AR7" s="251"/>
      <c r="AS7" s="251"/>
      <c r="AT7" s="273"/>
      <c r="AU7" s="273"/>
      <c r="AV7" s="273"/>
      <c r="AW7" s="273"/>
      <c r="AX7" s="273"/>
      <c r="AY7" s="273"/>
      <c r="AZ7" s="273"/>
      <c r="BA7" s="273"/>
      <c r="BC7" s="254"/>
      <c r="BD7" s="228"/>
      <c r="BE7" s="228"/>
      <c r="BF7" s="255"/>
      <c r="BG7" s="255"/>
      <c r="BH7" s="255"/>
      <c r="BI7" s="228"/>
      <c r="BJ7" s="228"/>
      <c r="BK7" s="256"/>
      <c r="BL7" s="256"/>
      <c r="BM7" s="256"/>
      <c r="BN7" s="256"/>
      <c r="BO7" s="256"/>
      <c r="BP7" s="256"/>
      <c r="BQ7" s="256"/>
      <c r="BR7" s="256"/>
      <c r="BS7" s="251"/>
      <c r="BT7" s="251"/>
      <c r="BU7" s="251"/>
      <c r="BV7" s="256"/>
      <c r="BW7" s="256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51"/>
      <c r="CX7" s="264"/>
      <c r="IG7"/>
    </row>
    <row r="8" spans="1:241" ht="11.25" customHeight="1">
      <c r="A8" s="237"/>
      <c r="B8" s="238"/>
      <c r="C8" s="265"/>
      <c r="D8" s="265"/>
      <c r="E8" s="266"/>
      <c r="F8" s="267"/>
      <c r="G8" s="266"/>
      <c r="H8" s="268"/>
      <c r="I8" s="269"/>
      <c r="J8" s="269"/>
      <c r="K8" s="270"/>
      <c r="L8" s="271"/>
      <c r="M8" s="268"/>
      <c r="N8" s="269"/>
      <c r="O8" s="269"/>
      <c r="P8" s="248"/>
      <c r="Q8" s="249" t="s">
        <v>261</v>
      </c>
      <c r="R8" s="250">
        <v>2</v>
      </c>
      <c r="S8" s="251"/>
      <c r="T8" s="212"/>
      <c r="U8" s="213"/>
      <c r="V8" s="214"/>
      <c r="W8" s="274"/>
      <c r="X8" s="167"/>
      <c r="Y8" s="216"/>
      <c r="Z8" s="217"/>
      <c r="AA8" s="218"/>
      <c r="AB8" s="251"/>
      <c r="AC8" s="251"/>
      <c r="AD8" s="251"/>
      <c r="AE8" s="222"/>
      <c r="AF8" s="223"/>
      <c r="AG8" s="251"/>
      <c r="AH8" s="251"/>
      <c r="AI8" s="251"/>
      <c r="AJ8" s="251"/>
      <c r="AK8" s="251"/>
      <c r="AL8" s="228"/>
      <c r="AM8" s="251"/>
      <c r="AN8" s="251"/>
      <c r="AO8" s="251"/>
      <c r="AP8" s="251"/>
      <c r="AQ8" s="252"/>
      <c r="AR8" s="251"/>
      <c r="AS8" s="251"/>
      <c r="AT8" s="273"/>
      <c r="AU8" s="273"/>
      <c r="AV8" s="273"/>
      <c r="AW8" s="273"/>
      <c r="AX8" s="273"/>
      <c r="AY8" s="273"/>
      <c r="AZ8" s="273"/>
      <c r="BA8" s="273"/>
      <c r="BC8" s="254"/>
      <c r="BD8" s="228"/>
      <c r="BE8" s="228"/>
      <c r="BF8" s="255"/>
      <c r="BG8" s="255"/>
      <c r="BH8" s="255"/>
      <c r="BI8" s="228"/>
      <c r="BJ8" s="228"/>
      <c r="BK8" s="256"/>
      <c r="BL8" s="256"/>
      <c r="BM8" s="256"/>
      <c r="BN8" s="256"/>
      <c r="BO8" s="256"/>
      <c r="BP8" s="256"/>
      <c r="BQ8" s="256"/>
      <c r="BR8" s="256"/>
      <c r="BS8" s="251"/>
      <c r="BT8" s="251"/>
      <c r="BU8" s="251"/>
      <c r="BV8" s="256"/>
      <c r="BW8" s="256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264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IG8"/>
    </row>
    <row r="9" spans="1:241" ht="11.25" customHeight="1">
      <c r="A9" s="237"/>
      <c r="B9" s="238"/>
      <c r="C9" s="265"/>
      <c r="D9" s="265"/>
      <c r="E9" s="266"/>
      <c r="F9" s="267"/>
      <c r="G9" s="266"/>
      <c r="H9" s="268"/>
      <c r="I9" s="269"/>
      <c r="J9" s="269"/>
      <c r="K9" s="270"/>
      <c r="L9" s="271"/>
      <c r="M9" s="268"/>
      <c r="N9" s="269"/>
      <c r="O9" s="269"/>
      <c r="P9" s="248"/>
      <c r="Q9" s="249" t="s">
        <v>262</v>
      </c>
      <c r="R9" s="275">
        <v>2</v>
      </c>
      <c r="S9" s="274"/>
      <c r="T9" s="212"/>
      <c r="U9" s="213"/>
      <c r="V9" s="214"/>
      <c r="W9" s="274"/>
      <c r="X9" s="167"/>
      <c r="Y9" s="216"/>
      <c r="Z9" s="217"/>
      <c r="AA9" s="218"/>
      <c r="AB9" s="274"/>
      <c r="AC9" s="274"/>
      <c r="AD9" s="274"/>
      <c r="AE9" s="222"/>
      <c r="AF9" s="223"/>
      <c r="AG9" s="274"/>
      <c r="AH9" s="274"/>
      <c r="AI9" s="274"/>
      <c r="AJ9" s="274"/>
      <c r="AK9" s="274"/>
      <c r="AL9" s="228"/>
      <c r="AM9" s="274"/>
      <c r="AN9" s="274"/>
      <c r="AO9" s="274"/>
      <c r="AP9" s="274"/>
      <c r="AQ9" s="276"/>
      <c r="AR9" s="276"/>
      <c r="AS9" s="276"/>
      <c r="AT9" s="277"/>
      <c r="AU9" s="277"/>
      <c r="AV9" s="277"/>
      <c r="AW9" s="277"/>
      <c r="AX9" s="277"/>
      <c r="AY9" s="277"/>
      <c r="AZ9" s="277"/>
      <c r="BA9" s="277"/>
      <c r="BC9" s="254"/>
      <c r="BD9" s="228"/>
      <c r="BE9" s="228"/>
      <c r="BF9" s="255"/>
      <c r="BG9" s="255"/>
      <c r="BH9" s="255"/>
      <c r="BI9" s="228"/>
      <c r="BJ9" s="228"/>
      <c r="BK9" s="256"/>
      <c r="BL9" s="256"/>
      <c r="BM9" s="256"/>
      <c r="BN9" s="256"/>
      <c r="BO9" s="256"/>
      <c r="BP9" s="256"/>
      <c r="BQ9" s="256"/>
      <c r="BR9" s="256"/>
      <c r="BS9" s="251"/>
      <c r="BT9" s="251"/>
      <c r="BU9" s="251"/>
      <c r="BV9" s="256"/>
      <c r="BW9" s="256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264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IG9"/>
    </row>
    <row r="10" spans="1:255" s="280" customFormat="1" ht="5.25" customHeight="1">
      <c r="A10" s="278"/>
      <c r="B10" s="279"/>
      <c r="C10" s="279"/>
      <c r="D10" s="279"/>
      <c r="E10" s="279"/>
      <c r="F10" s="279"/>
      <c r="G10" s="279"/>
      <c r="H10" s="279"/>
      <c r="I10" s="279"/>
      <c r="J10" s="279"/>
      <c r="K10" s="279"/>
      <c r="L10" s="279"/>
      <c r="M10" s="279"/>
      <c r="N10" s="279"/>
      <c r="O10" s="279"/>
      <c r="P10" s="279"/>
      <c r="Q10" s="279"/>
      <c r="R10" s="279"/>
      <c r="S10" s="279"/>
      <c r="T10" s="279"/>
      <c r="U10" s="279"/>
      <c r="V10" s="279"/>
      <c r="W10" s="279"/>
      <c r="X10" s="279"/>
      <c r="Y10" s="279"/>
      <c r="Z10" s="279"/>
      <c r="AA10" s="279"/>
      <c r="AB10" s="279"/>
      <c r="AC10" s="279"/>
      <c r="AD10" s="279"/>
      <c r="AE10" s="279"/>
      <c r="AF10" s="279"/>
      <c r="AG10" s="279"/>
      <c r="AH10" s="279"/>
      <c r="AI10" s="279"/>
      <c r="AJ10" s="279"/>
      <c r="AK10" s="279"/>
      <c r="AL10" s="279"/>
      <c r="AM10" s="279"/>
      <c r="AN10" s="279"/>
      <c r="AO10" s="279"/>
      <c r="AP10" s="279"/>
      <c r="AQ10" s="279"/>
      <c r="AR10" s="279"/>
      <c r="AS10" s="279"/>
      <c r="AT10" s="279"/>
      <c r="AU10" s="279"/>
      <c r="AV10" s="279"/>
      <c r="AW10" s="279"/>
      <c r="AX10" s="279"/>
      <c r="AY10" s="279"/>
      <c r="AZ10" s="279"/>
      <c r="BA10" s="279"/>
      <c r="BB10" s="279"/>
      <c r="BC10" s="279"/>
      <c r="BD10" s="279"/>
      <c r="BE10" s="279"/>
      <c r="BF10" s="279"/>
      <c r="BG10" s="279"/>
      <c r="BH10" s="279"/>
      <c r="BI10" s="279"/>
      <c r="BJ10" s="279"/>
      <c r="BK10" s="279"/>
      <c r="BL10" s="279"/>
      <c r="BM10" s="279"/>
      <c r="BN10" s="279"/>
      <c r="BO10" s="279"/>
      <c r="BP10" s="279"/>
      <c r="BQ10" s="279"/>
      <c r="BR10" s="279"/>
      <c r="BS10" s="279"/>
      <c r="BT10" s="279"/>
      <c r="BU10" s="279"/>
      <c r="BV10" s="279"/>
      <c r="BW10" s="279"/>
      <c r="BX10" s="279"/>
      <c r="BY10" s="279"/>
      <c r="BZ10" s="279"/>
      <c r="CA10" s="279"/>
      <c r="CB10" s="279"/>
      <c r="CC10" s="279"/>
      <c r="CD10" s="279"/>
      <c r="CE10" s="279"/>
      <c r="CF10" s="279"/>
      <c r="CG10" s="279"/>
      <c r="CH10" s="279"/>
      <c r="CI10" s="279"/>
      <c r="CJ10" s="279"/>
      <c r="CK10" s="279"/>
      <c r="CL10" s="279"/>
      <c r="CM10" s="279"/>
      <c r="CN10" s="279"/>
      <c r="CO10" s="279"/>
      <c r="CP10" s="279"/>
      <c r="CQ10" s="279"/>
      <c r="CR10" s="279"/>
      <c r="CS10" s="279"/>
      <c r="CT10" s="279"/>
      <c r="CU10" s="279"/>
      <c r="CV10" s="279"/>
      <c r="CW10" s="279"/>
      <c r="CX10" s="279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41" ht="11.25" customHeight="1">
      <c r="A11" s="281" t="s">
        <v>263</v>
      </c>
      <c r="B11" s="282" t="s">
        <v>264</v>
      </c>
      <c r="C11" s="265">
        <v>61775040</v>
      </c>
      <c r="D11" s="265">
        <v>33333</v>
      </c>
      <c r="E11" s="266">
        <v>92.99</v>
      </c>
      <c r="F11" s="267">
        <v>9</v>
      </c>
      <c r="G11" s="266">
        <v>0.6000000000000001</v>
      </c>
      <c r="H11" s="283" t="s">
        <v>255</v>
      </c>
      <c r="I11" s="269">
        <v>9400</v>
      </c>
      <c r="J11" s="269">
        <v>360000</v>
      </c>
      <c r="K11" s="270">
        <v>10000</v>
      </c>
      <c r="L11" s="246" t="s">
        <v>256</v>
      </c>
      <c r="M11" s="284">
        <v>45</v>
      </c>
      <c r="N11" s="269">
        <v>47800</v>
      </c>
      <c r="O11" s="269">
        <v>717</v>
      </c>
      <c r="P11" s="285">
        <v>20</v>
      </c>
      <c r="Q11" s="249" t="s">
        <v>257</v>
      </c>
      <c r="R11" s="286">
        <v>4</v>
      </c>
      <c r="S11" s="251"/>
      <c r="T11" s="212"/>
      <c r="U11" s="213"/>
      <c r="V11" s="214"/>
      <c r="W11" s="254"/>
      <c r="X11" s="167"/>
      <c r="Y11" s="254"/>
      <c r="Z11" s="169"/>
      <c r="AA11" s="218"/>
      <c r="AB11" s="287"/>
      <c r="AC11" s="251"/>
      <c r="AD11" s="251"/>
      <c r="AE11" s="251"/>
      <c r="AF11" s="223"/>
      <c r="AG11" s="251"/>
      <c r="AH11" s="251"/>
      <c r="AI11" s="251"/>
      <c r="AJ11" s="251"/>
      <c r="AK11" s="251"/>
      <c r="AL11" s="251"/>
      <c r="AM11" s="287"/>
      <c r="AN11" s="287"/>
      <c r="AO11" s="287"/>
      <c r="AP11" s="287"/>
      <c r="AQ11" s="288"/>
      <c r="AR11" s="288"/>
      <c r="AS11" s="288"/>
      <c r="AT11" s="253"/>
      <c r="AU11" s="253"/>
      <c r="AV11" s="253"/>
      <c r="AW11" s="253"/>
      <c r="AX11" s="253"/>
      <c r="AY11" s="253"/>
      <c r="AZ11" s="253"/>
      <c r="BA11" s="253"/>
      <c r="BC11" s="289"/>
      <c r="BD11" s="228"/>
      <c r="BE11" s="228"/>
      <c r="BF11" s="228"/>
      <c r="BG11" s="228"/>
      <c r="BH11" s="228"/>
      <c r="BI11" s="228"/>
      <c r="BJ11" s="228"/>
      <c r="BK11" s="251"/>
      <c r="BL11" s="290"/>
      <c r="BM11" s="290"/>
      <c r="BN11" s="290"/>
      <c r="BO11" s="290"/>
      <c r="BP11" s="251"/>
      <c r="BQ11" s="291"/>
      <c r="BR11" s="251"/>
      <c r="BS11" s="251"/>
      <c r="BT11" s="259"/>
      <c r="BU11" s="259"/>
      <c r="BV11" s="251"/>
      <c r="BW11" s="251"/>
      <c r="BX11" s="251"/>
      <c r="BY11" s="251"/>
      <c r="BZ11" s="260"/>
      <c r="CA11" s="260"/>
      <c r="CB11" s="251"/>
      <c r="CC11" s="292"/>
      <c r="CD11" s="251"/>
      <c r="CE11" s="262"/>
      <c r="CF11" s="251"/>
      <c r="CG11" s="263"/>
      <c r="CH11" s="263"/>
      <c r="CI11" s="263"/>
      <c r="CJ11" s="263"/>
      <c r="CK11" s="263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51"/>
      <c r="CX11" s="264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IG11"/>
    </row>
    <row r="12" spans="1:241" ht="11.25" customHeight="1">
      <c r="A12" s="281"/>
      <c r="B12" s="282" t="s">
        <v>265</v>
      </c>
      <c r="C12" s="265"/>
      <c r="D12" s="265"/>
      <c r="E12" s="266"/>
      <c r="F12" s="267"/>
      <c r="G12" s="266"/>
      <c r="H12" s="268"/>
      <c r="I12" s="269"/>
      <c r="J12" s="269"/>
      <c r="K12" s="270"/>
      <c r="L12" s="271"/>
      <c r="M12" s="272"/>
      <c r="N12" s="269"/>
      <c r="O12" s="269"/>
      <c r="P12" s="285"/>
      <c r="Q12" s="249" t="s">
        <v>258</v>
      </c>
      <c r="R12" s="250">
        <v>4</v>
      </c>
      <c r="S12" s="251"/>
      <c r="T12" s="289"/>
      <c r="U12" s="213"/>
      <c r="V12" s="214"/>
      <c r="W12" s="215"/>
      <c r="X12" s="289"/>
      <c r="Y12" s="216"/>
      <c r="Z12" s="169"/>
      <c r="AA12" s="218"/>
      <c r="AB12" s="251"/>
      <c r="AC12" s="251"/>
      <c r="AD12" s="251"/>
      <c r="AE12" s="251"/>
      <c r="AF12" s="223"/>
      <c r="AG12" s="251"/>
      <c r="AH12" s="251"/>
      <c r="AI12" s="251"/>
      <c r="AJ12" s="251"/>
      <c r="AK12" s="227"/>
      <c r="AL12" s="251"/>
      <c r="AM12" s="251"/>
      <c r="AN12" s="251"/>
      <c r="AO12" s="251"/>
      <c r="AP12" s="251"/>
      <c r="AQ12" s="252"/>
      <c r="AR12" s="252"/>
      <c r="AS12" s="252"/>
      <c r="AT12" s="273"/>
      <c r="AU12" s="273"/>
      <c r="AV12" s="273"/>
      <c r="AW12" s="273"/>
      <c r="AX12" s="273"/>
      <c r="AY12" s="273"/>
      <c r="AZ12" s="273"/>
      <c r="BA12" s="273"/>
      <c r="BC12" s="289"/>
      <c r="BD12" s="228"/>
      <c r="BE12" s="228"/>
      <c r="BF12" s="228"/>
      <c r="BG12" s="228"/>
      <c r="BH12" s="228"/>
      <c r="BI12" s="228"/>
      <c r="BJ12" s="228"/>
      <c r="BK12" s="228"/>
      <c r="BL12" s="228"/>
      <c r="BM12" s="228"/>
      <c r="BN12" s="228"/>
      <c r="BO12" s="228"/>
      <c r="BP12" s="228"/>
      <c r="BQ12" s="228"/>
      <c r="BR12" s="228"/>
      <c r="BS12" s="228"/>
      <c r="BT12" s="228"/>
      <c r="BU12" s="228"/>
      <c r="BV12" s="228"/>
      <c r="BW12" s="228"/>
      <c r="BX12" s="228"/>
      <c r="BY12" s="228"/>
      <c r="BZ12" s="228"/>
      <c r="CA12" s="228"/>
      <c r="CB12" s="228"/>
      <c r="CC12" s="228"/>
      <c r="CD12" s="228"/>
      <c r="CE12" s="228"/>
      <c r="CF12" s="228"/>
      <c r="CG12" s="228"/>
      <c r="CH12" s="228"/>
      <c r="CI12" s="228"/>
      <c r="CJ12" s="228"/>
      <c r="CK12" s="228"/>
      <c r="CL12" s="228"/>
      <c r="CM12" s="228"/>
      <c r="CN12" s="228"/>
      <c r="CO12" s="228"/>
      <c r="CP12" s="228"/>
      <c r="CQ12" s="228"/>
      <c r="CR12" s="228"/>
      <c r="CS12" s="228"/>
      <c r="CT12" s="228"/>
      <c r="CU12" s="228"/>
      <c r="CV12" s="228"/>
      <c r="CW12" s="228"/>
      <c r="CX12" s="264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IG12"/>
    </row>
    <row r="13" spans="1:241" ht="11.25" customHeight="1">
      <c r="A13" s="281"/>
      <c r="B13" s="282" t="s">
        <v>265</v>
      </c>
      <c r="C13" s="265"/>
      <c r="D13" s="265"/>
      <c r="E13" s="266"/>
      <c r="F13" s="267"/>
      <c r="G13" s="266"/>
      <c r="H13" s="268"/>
      <c r="I13" s="269"/>
      <c r="J13" s="269"/>
      <c r="K13" s="270"/>
      <c r="L13" s="271"/>
      <c r="M13" s="268"/>
      <c r="N13" s="269"/>
      <c r="O13" s="269"/>
      <c r="P13" s="285"/>
      <c r="Q13" s="249" t="s">
        <v>259</v>
      </c>
      <c r="R13" s="250">
        <v>4</v>
      </c>
      <c r="S13" s="251"/>
      <c r="T13" s="212"/>
      <c r="U13" s="213"/>
      <c r="V13" s="214"/>
      <c r="W13" s="289"/>
      <c r="X13" s="167"/>
      <c r="Y13" s="289"/>
      <c r="Z13" s="169"/>
      <c r="AA13" s="218"/>
      <c r="AB13" s="251"/>
      <c r="AC13" s="251"/>
      <c r="AD13" s="251"/>
      <c r="AE13" s="251"/>
      <c r="AF13" s="251"/>
      <c r="AG13" s="251"/>
      <c r="AH13" s="251"/>
      <c r="AI13" s="251"/>
      <c r="AJ13" s="251"/>
      <c r="AK13" s="227"/>
      <c r="AL13" s="251"/>
      <c r="AM13" s="251"/>
      <c r="AN13" s="251"/>
      <c r="AO13" s="251"/>
      <c r="AP13" s="251"/>
      <c r="AQ13" s="252"/>
      <c r="AR13" s="252"/>
      <c r="AS13" s="252"/>
      <c r="AT13" s="273"/>
      <c r="AU13" s="273"/>
      <c r="AV13" s="273"/>
      <c r="AW13" s="273"/>
      <c r="AX13" s="273"/>
      <c r="AY13" s="236"/>
      <c r="AZ13" s="236"/>
      <c r="BA13" s="236"/>
      <c r="BC13" s="289"/>
      <c r="BD13" s="228"/>
      <c r="BE13" s="228"/>
      <c r="BF13" s="228"/>
      <c r="BG13" s="228"/>
      <c r="BH13" s="228"/>
      <c r="BI13" s="228"/>
      <c r="BJ13" s="228"/>
      <c r="BK13" s="228"/>
      <c r="BL13" s="228"/>
      <c r="BM13" s="228"/>
      <c r="BN13" s="228"/>
      <c r="BO13" s="228"/>
      <c r="BP13" s="228"/>
      <c r="BQ13" s="228"/>
      <c r="BR13" s="228"/>
      <c r="BS13" s="228"/>
      <c r="BT13" s="228"/>
      <c r="BU13" s="228"/>
      <c r="BV13" s="228"/>
      <c r="BW13" s="228"/>
      <c r="BX13" s="228"/>
      <c r="BY13" s="228"/>
      <c r="BZ13" s="228"/>
      <c r="CA13" s="228"/>
      <c r="CB13" s="228"/>
      <c r="CC13" s="228"/>
      <c r="CD13" s="228"/>
      <c r="CE13" s="228"/>
      <c r="CF13" s="228"/>
      <c r="CG13" s="228"/>
      <c r="CH13" s="228"/>
      <c r="CI13" s="228"/>
      <c r="CJ13" s="228"/>
      <c r="CK13" s="228"/>
      <c r="CL13" s="228"/>
      <c r="CM13" s="228"/>
      <c r="CN13" s="228"/>
      <c r="CO13" s="228"/>
      <c r="CP13" s="228"/>
      <c r="CQ13" s="228"/>
      <c r="CR13" s="228"/>
      <c r="CS13" s="228"/>
      <c r="CT13" s="228"/>
      <c r="CU13" s="228"/>
      <c r="CV13" s="228"/>
      <c r="CW13" s="228"/>
      <c r="CX13" s="264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IG13"/>
    </row>
    <row r="14" spans="1:241" ht="11.25" customHeight="1">
      <c r="A14" s="281"/>
      <c r="B14" s="282" t="s">
        <v>265</v>
      </c>
      <c r="C14" s="265"/>
      <c r="D14" s="265"/>
      <c r="E14" s="266"/>
      <c r="F14" s="267"/>
      <c r="G14" s="266"/>
      <c r="H14" s="268"/>
      <c r="I14" s="269"/>
      <c r="J14" s="269"/>
      <c r="K14" s="270"/>
      <c r="L14" s="271"/>
      <c r="M14" s="268"/>
      <c r="N14" s="269"/>
      <c r="O14" s="269"/>
      <c r="P14" s="285"/>
      <c r="Q14" s="249" t="s">
        <v>260</v>
      </c>
      <c r="R14" s="250">
        <v>4</v>
      </c>
      <c r="S14" s="251"/>
      <c r="T14" s="289"/>
      <c r="U14" s="213"/>
      <c r="V14" s="214"/>
      <c r="W14" s="215"/>
      <c r="X14" s="289"/>
      <c r="Y14" s="216"/>
      <c r="Z14" s="169"/>
      <c r="AA14" s="218"/>
      <c r="AB14" s="251"/>
      <c r="AC14" s="251"/>
      <c r="AD14" s="251"/>
      <c r="AE14" s="222"/>
      <c r="AF14" s="223"/>
      <c r="AG14" s="251"/>
      <c r="AH14" s="251"/>
      <c r="AI14" s="251"/>
      <c r="AJ14" s="251"/>
      <c r="AK14" s="227"/>
      <c r="AL14" s="251"/>
      <c r="AM14" s="251"/>
      <c r="AN14" s="251"/>
      <c r="AO14" s="251"/>
      <c r="AP14" s="251"/>
      <c r="AQ14" s="252"/>
      <c r="AR14" s="252"/>
      <c r="AS14" s="252"/>
      <c r="AT14" s="273"/>
      <c r="AU14" s="273"/>
      <c r="AV14" s="273"/>
      <c r="AW14" s="273"/>
      <c r="AX14" s="273"/>
      <c r="AY14" s="273"/>
      <c r="AZ14" s="273"/>
      <c r="BA14" s="273"/>
      <c r="BC14" s="289"/>
      <c r="BD14" s="228"/>
      <c r="BE14" s="228"/>
      <c r="BF14" s="228"/>
      <c r="BG14" s="228"/>
      <c r="BH14" s="228"/>
      <c r="BI14" s="228"/>
      <c r="BJ14" s="228"/>
      <c r="BK14" s="228"/>
      <c r="BL14" s="228"/>
      <c r="BM14" s="228"/>
      <c r="BN14" s="228"/>
      <c r="BO14" s="228"/>
      <c r="BP14" s="228"/>
      <c r="BQ14" s="228"/>
      <c r="BR14" s="228"/>
      <c r="BS14" s="228"/>
      <c r="BT14" s="228"/>
      <c r="BU14" s="228"/>
      <c r="BV14" s="228"/>
      <c r="BW14" s="228"/>
      <c r="BX14" s="228"/>
      <c r="BY14" s="228"/>
      <c r="BZ14" s="228"/>
      <c r="CA14" s="228"/>
      <c r="CB14" s="228"/>
      <c r="CC14" s="228"/>
      <c r="CD14" s="228"/>
      <c r="CE14" s="228"/>
      <c r="CF14" s="228"/>
      <c r="CG14" s="228"/>
      <c r="CH14" s="228"/>
      <c r="CI14" s="228"/>
      <c r="CJ14" s="228"/>
      <c r="CK14" s="228"/>
      <c r="CL14" s="228"/>
      <c r="CM14" s="228"/>
      <c r="CN14" s="228"/>
      <c r="CO14" s="228"/>
      <c r="CP14" s="228"/>
      <c r="CQ14" s="228"/>
      <c r="CR14" s="228"/>
      <c r="CS14" s="228"/>
      <c r="CT14" s="228"/>
      <c r="CU14" s="228"/>
      <c r="CV14" s="228"/>
      <c r="CW14" s="228"/>
      <c r="CX14" s="26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IG14"/>
    </row>
    <row r="15" spans="1:241" ht="11.25" customHeight="1">
      <c r="A15" s="281"/>
      <c r="B15" s="282" t="s">
        <v>265</v>
      </c>
      <c r="C15" s="265"/>
      <c r="D15" s="265"/>
      <c r="E15" s="266"/>
      <c r="F15" s="267"/>
      <c r="G15" s="266"/>
      <c r="H15" s="268"/>
      <c r="I15" s="269"/>
      <c r="J15" s="269"/>
      <c r="K15" s="270"/>
      <c r="L15" s="271"/>
      <c r="M15" s="268"/>
      <c r="N15" s="269"/>
      <c r="O15" s="269"/>
      <c r="P15" s="285"/>
      <c r="Q15" s="249" t="s">
        <v>261</v>
      </c>
      <c r="R15" s="250">
        <v>2</v>
      </c>
      <c r="S15" s="251"/>
      <c r="T15" s="212"/>
      <c r="U15" s="213"/>
      <c r="V15" s="214"/>
      <c r="W15" s="289"/>
      <c r="X15" s="167"/>
      <c r="Y15" s="289"/>
      <c r="Z15" s="169"/>
      <c r="AA15" s="218"/>
      <c r="AB15" s="251"/>
      <c r="AC15" s="251"/>
      <c r="AD15" s="251"/>
      <c r="AE15" s="222"/>
      <c r="AF15" s="223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2"/>
      <c r="AR15" s="252"/>
      <c r="AS15" s="252"/>
      <c r="AT15" s="273"/>
      <c r="AU15" s="273"/>
      <c r="AV15" s="273"/>
      <c r="AW15" s="273"/>
      <c r="AX15" s="273"/>
      <c r="AY15" s="273"/>
      <c r="AZ15" s="273"/>
      <c r="BA15" s="273"/>
      <c r="BC15" s="289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228"/>
      <c r="BO15" s="228"/>
      <c r="BP15" s="228"/>
      <c r="BQ15" s="228"/>
      <c r="BR15" s="228"/>
      <c r="BS15" s="228"/>
      <c r="BT15" s="228"/>
      <c r="BU15" s="228"/>
      <c r="BV15" s="228"/>
      <c r="BW15" s="228"/>
      <c r="BX15" s="228"/>
      <c r="BY15" s="228"/>
      <c r="BZ15" s="228"/>
      <c r="CA15" s="228"/>
      <c r="CB15" s="228"/>
      <c r="CC15" s="228"/>
      <c r="CD15" s="228"/>
      <c r="CE15" s="228"/>
      <c r="CF15" s="228"/>
      <c r="CG15" s="228"/>
      <c r="CH15" s="228"/>
      <c r="CI15" s="228"/>
      <c r="CJ15" s="228"/>
      <c r="CK15" s="228"/>
      <c r="CL15" s="228"/>
      <c r="CM15" s="228"/>
      <c r="CN15" s="228"/>
      <c r="CO15" s="228"/>
      <c r="CP15" s="228"/>
      <c r="CQ15" s="228"/>
      <c r="CR15" s="228"/>
      <c r="CS15" s="228"/>
      <c r="CT15" s="228"/>
      <c r="CU15" s="228"/>
      <c r="CV15" s="228"/>
      <c r="CW15" s="228"/>
      <c r="CX15" s="264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IG15"/>
    </row>
    <row r="16" spans="1:241" ht="11.25" customHeight="1">
      <c r="A16" s="281"/>
      <c r="B16" s="282" t="s">
        <v>265</v>
      </c>
      <c r="C16" s="265"/>
      <c r="D16" s="265"/>
      <c r="E16" s="266"/>
      <c r="F16" s="267"/>
      <c r="G16" s="266"/>
      <c r="H16" s="268"/>
      <c r="I16" s="269"/>
      <c r="J16" s="269"/>
      <c r="K16" s="270"/>
      <c r="L16" s="271"/>
      <c r="M16" s="268"/>
      <c r="N16" s="269"/>
      <c r="O16" s="269"/>
      <c r="P16" s="285"/>
      <c r="Q16" s="249" t="s">
        <v>262</v>
      </c>
      <c r="R16" s="275">
        <v>2</v>
      </c>
      <c r="S16" s="274"/>
      <c r="T16" s="212"/>
      <c r="U16" s="213"/>
      <c r="V16" s="214"/>
      <c r="W16" s="293"/>
      <c r="X16" s="167"/>
      <c r="Y16" s="293"/>
      <c r="Z16" s="169"/>
      <c r="AA16" s="218"/>
      <c r="AB16" s="274"/>
      <c r="AC16" s="274"/>
      <c r="AD16" s="274"/>
      <c r="AE16" s="222"/>
      <c r="AF16" s="223"/>
      <c r="AG16" s="274"/>
      <c r="AH16" s="274"/>
      <c r="AI16" s="274"/>
      <c r="AJ16" s="274"/>
      <c r="AK16" s="274"/>
      <c r="AL16" s="274"/>
      <c r="AM16" s="274"/>
      <c r="AN16" s="274"/>
      <c r="AO16" s="274"/>
      <c r="AP16" s="274"/>
      <c r="AQ16" s="276"/>
      <c r="AR16" s="276"/>
      <c r="AS16" s="276"/>
      <c r="AT16" s="294"/>
      <c r="AU16" s="294"/>
      <c r="AV16" s="294"/>
      <c r="AW16" s="294"/>
      <c r="AX16" s="294"/>
      <c r="AY16" s="294"/>
      <c r="AZ16" s="294"/>
      <c r="BA16" s="294"/>
      <c r="BC16" s="289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  <c r="BN16" s="228"/>
      <c r="BO16" s="228"/>
      <c r="BP16" s="228"/>
      <c r="BQ16" s="228"/>
      <c r="BR16" s="228"/>
      <c r="BS16" s="228"/>
      <c r="BT16" s="228"/>
      <c r="BU16" s="228"/>
      <c r="BV16" s="228"/>
      <c r="BW16" s="228"/>
      <c r="BX16" s="228"/>
      <c r="BY16" s="228"/>
      <c r="BZ16" s="228"/>
      <c r="CA16" s="228"/>
      <c r="CB16" s="228"/>
      <c r="CC16" s="228"/>
      <c r="CD16" s="228"/>
      <c r="CE16" s="228"/>
      <c r="CF16" s="228"/>
      <c r="CG16" s="228"/>
      <c r="CH16" s="228"/>
      <c r="CI16" s="228"/>
      <c r="CJ16" s="228"/>
      <c r="CK16" s="228"/>
      <c r="CL16" s="228"/>
      <c r="CM16" s="228"/>
      <c r="CN16" s="228"/>
      <c r="CO16" s="228"/>
      <c r="CP16" s="228"/>
      <c r="CQ16" s="228"/>
      <c r="CR16" s="228"/>
      <c r="CS16" s="228"/>
      <c r="CT16" s="228"/>
      <c r="CU16" s="228"/>
      <c r="CV16" s="228"/>
      <c r="CW16" s="228"/>
      <c r="CX16" s="264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IG16"/>
    </row>
    <row r="17" spans="1:255" s="295" customFormat="1" ht="5.25" customHeight="1">
      <c r="A17" s="278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CX17" s="278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IG17" s="296"/>
      <c r="IH17" s="296"/>
      <c r="II17" s="296"/>
      <c r="IJ17" s="296"/>
      <c r="IK17" s="296"/>
      <c r="IL17" s="296"/>
      <c r="IM17" s="296"/>
      <c r="IN17" s="296"/>
      <c r="IO17" s="296"/>
      <c r="IP17" s="296"/>
      <c r="IQ17" s="296"/>
      <c r="IR17" s="296"/>
      <c r="IS17" s="296"/>
      <c r="IT17" s="296"/>
      <c r="IU17" s="296"/>
    </row>
    <row r="18" spans="1:241" ht="11.25" customHeight="1">
      <c r="A18" s="297" t="s">
        <v>266</v>
      </c>
      <c r="B18" s="282" t="s">
        <v>267</v>
      </c>
      <c r="C18" s="265">
        <v>86422792</v>
      </c>
      <c r="D18" s="265">
        <v>100000</v>
      </c>
      <c r="E18" s="266">
        <v>82.08</v>
      </c>
      <c r="F18" s="267">
        <v>6</v>
      </c>
      <c r="G18" s="266">
        <v>0.6000000000000001</v>
      </c>
      <c r="H18" s="283" t="s">
        <v>255</v>
      </c>
      <c r="I18" s="269">
        <v>8200</v>
      </c>
      <c r="J18" s="269">
        <v>400000</v>
      </c>
      <c r="K18" s="270">
        <v>8000</v>
      </c>
      <c r="L18" s="246" t="s">
        <v>256</v>
      </c>
      <c r="M18" s="284">
        <v>42</v>
      </c>
      <c r="N18" s="269">
        <v>58500</v>
      </c>
      <c r="O18" s="269">
        <v>877</v>
      </c>
      <c r="P18" s="285">
        <v>20</v>
      </c>
      <c r="Q18" s="249" t="s">
        <v>257</v>
      </c>
      <c r="R18" s="286">
        <v>4</v>
      </c>
      <c r="S18" s="251"/>
      <c r="T18" s="212"/>
      <c r="U18" s="213"/>
      <c r="V18" s="214"/>
      <c r="W18" s="251"/>
      <c r="X18" s="251"/>
      <c r="Y18" s="251"/>
      <c r="Z18" s="251"/>
      <c r="AA18" s="251"/>
      <c r="AB18" s="251"/>
      <c r="AC18" s="220"/>
      <c r="AD18" s="221"/>
      <c r="AE18" s="251"/>
      <c r="AF18" s="251"/>
      <c r="AG18" s="251"/>
      <c r="AH18" s="225"/>
      <c r="AI18" s="251"/>
      <c r="AJ18" s="251"/>
      <c r="AK18" s="251"/>
      <c r="AL18" s="251"/>
      <c r="AM18" s="287"/>
      <c r="AN18" s="287"/>
      <c r="AO18" s="287"/>
      <c r="AP18" s="287"/>
      <c r="AQ18" s="288"/>
      <c r="AR18" s="288"/>
      <c r="AS18" s="288"/>
      <c r="AT18" s="287"/>
      <c r="AU18" s="287"/>
      <c r="AV18" s="287"/>
      <c r="AW18" s="287"/>
      <c r="AX18" s="287"/>
      <c r="AY18" s="236"/>
      <c r="AZ18" s="236"/>
      <c r="BA18" s="236"/>
      <c r="BC18" s="289"/>
      <c r="BD18" s="228"/>
      <c r="BE18" s="228"/>
      <c r="BF18" s="228"/>
      <c r="BG18" s="228"/>
      <c r="BH18" s="228"/>
      <c r="BI18" s="228"/>
      <c r="BJ18" s="228"/>
      <c r="BK18" s="251"/>
      <c r="BL18" s="290"/>
      <c r="BM18" s="290"/>
      <c r="BN18" s="290"/>
      <c r="BO18" s="290"/>
      <c r="BP18" s="251"/>
      <c r="BQ18" s="291"/>
      <c r="BR18" s="251"/>
      <c r="BS18" s="251"/>
      <c r="BT18" s="259"/>
      <c r="BU18" s="259"/>
      <c r="BV18" s="251"/>
      <c r="BW18" s="251"/>
      <c r="BX18" s="251"/>
      <c r="BY18" s="251"/>
      <c r="BZ18" s="260"/>
      <c r="CA18" s="260"/>
      <c r="CB18" s="251"/>
      <c r="CC18" s="292"/>
      <c r="CD18" s="251"/>
      <c r="CE18" s="262"/>
      <c r="CF18" s="251"/>
      <c r="CG18" s="263"/>
      <c r="CH18" s="263"/>
      <c r="CI18" s="263"/>
      <c r="CJ18" s="263"/>
      <c r="CK18" s="263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264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IG18"/>
    </row>
    <row r="19" spans="1:241" ht="11.25" customHeight="1">
      <c r="A19" s="297"/>
      <c r="B19" s="282"/>
      <c r="C19" s="265"/>
      <c r="D19" s="265"/>
      <c r="E19" s="266"/>
      <c r="F19" s="267"/>
      <c r="G19" s="266"/>
      <c r="H19" s="268"/>
      <c r="I19" s="269"/>
      <c r="J19" s="269"/>
      <c r="K19" s="270"/>
      <c r="L19" s="271"/>
      <c r="M19" s="272"/>
      <c r="N19" s="269"/>
      <c r="O19" s="269"/>
      <c r="P19" s="285"/>
      <c r="Q19" s="249" t="s">
        <v>258</v>
      </c>
      <c r="R19" s="250">
        <v>4</v>
      </c>
      <c r="S19" s="251"/>
      <c r="T19" s="251"/>
      <c r="U19" s="213"/>
      <c r="V19" s="214"/>
      <c r="W19" s="215"/>
      <c r="X19" s="251"/>
      <c r="Y19" s="251"/>
      <c r="Z19" s="251"/>
      <c r="AA19" s="251"/>
      <c r="AB19" s="251"/>
      <c r="AC19" s="220"/>
      <c r="AD19" s="221"/>
      <c r="AE19" s="251"/>
      <c r="AF19" s="223"/>
      <c r="AG19" s="251"/>
      <c r="AH19" s="225"/>
      <c r="AI19" s="251"/>
      <c r="AJ19" s="251"/>
      <c r="AK19" s="227"/>
      <c r="AL19" s="251"/>
      <c r="AM19" s="251"/>
      <c r="AN19" s="251"/>
      <c r="AO19" s="251"/>
      <c r="AP19" s="251"/>
      <c r="AQ19" s="252"/>
      <c r="AR19" s="252"/>
      <c r="AS19" s="252"/>
      <c r="AT19" s="251"/>
      <c r="AU19" s="251"/>
      <c r="AV19" s="251"/>
      <c r="AW19" s="251"/>
      <c r="AX19" s="251"/>
      <c r="AY19" s="251"/>
      <c r="AZ19" s="251"/>
      <c r="BA19" s="251"/>
      <c r="BC19" s="289"/>
      <c r="BD19" s="228"/>
      <c r="BE19" s="228"/>
      <c r="BF19" s="228"/>
      <c r="BG19" s="228"/>
      <c r="BH19" s="228"/>
      <c r="BI19" s="228"/>
      <c r="BJ19" s="228"/>
      <c r="BK19" s="251"/>
      <c r="BL19" s="290"/>
      <c r="BM19" s="290"/>
      <c r="BN19" s="290"/>
      <c r="BO19" s="290"/>
      <c r="BP19" s="251"/>
      <c r="BQ19" s="251"/>
      <c r="BR19" s="251"/>
      <c r="BS19" s="251"/>
      <c r="BT19" s="251"/>
      <c r="BU19" s="251"/>
      <c r="BV19" s="251"/>
      <c r="BW19" s="251"/>
      <c r="BX19" s="251"/>
      <c r="BY19" s="251"/>
      <c r="BZ19" s="260"/>
      <c r="CA19" s="260"/>
      <c r="CB19" s="251"/>
      <c r="CC19" s="251"/>
      <c r="CD19" s="251"/>
      <c r="CE19" s="251"/>
      <c r="CF19" s="251"/>
      <c r="CG19" s="263"/>
      <c r="CH19" s="263"/>
      <c r="CI19" s="263"/>
      <c r="CJ19" s="263"/>
      <c r="CK19" s="263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51"/>
      <c r="CX19" s="264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IG19"/>
    </row>
    <row r="20" spans="1:241" ht="11.25" customHeight="1">
      <c r="A20" s="297"/>
      <c r="B20" s="282"/>
      <c r="C20" s="265"/>
      <c r="D20" s="265"/>
      <c r="E20" s="266"/>
      <c r="F20" s="267"/>
      <c r="G20" s="266"/>
      <c r="H20" s="268"/>
      <c r="I20" s="269"/>
      <c r="J20" s="269"/>
      <c r="K20" s="270"/>
      <c r="L20" s="271"/>
      <c r="M20" s="268"/>
      <c r="N20" s="269"/>
      <c r="O20" s="269"/>
      <c r="P20" s="285"/>
      <c r="Q20" s="249" t="s">
        <v>259</v>
      </c>
      <c r="R20" s="250">
        <v>4</v>
      </c>
      <c r="S20" s="251"/>
      <c r="T20" s="212"/>
      <c r="U20" s="213"/>
      <c r="V20" s="214"/>
      <c r="W20" s="251"/>
      <c r="X20" s="167"/>
      <c r="Y20" s="251"/>
      <c r="Z20" s="251"/>
      <c r="AA20" s="251"/>
      <c r="AB20" s="251"/>
      <c r="AC20" s="251"/>
      <c r="AD20" s="251"/>
      <c r="AE20" s="251"/>
      <c r="AF20" s="251"/>
      <c r="AG20" s="251"/>
      <c r="AH20" s="225"/>
      <c r="AI20" s="298"/>
      <c r="AJ20" s="251"/>
      <c r="AK20" s="227"/>
      <c r="AL20" s="251"/>
      <c r="AM20" s="251"/>
      <c r="AN20" s="251"/>
      <c r="AO20" s="251"/>
      <c r="AP20" s="251"/>
      <c r="AQ20" s="252"/>
      <c r="AR20" s="252"/>
      <c r="AS20" s="252"/>
      <c r="AT20" s="251"/>
      <c r="AU20" s="251"/>
      <c r="AV20" s="251"/>
      <c r="AW20" s="251"/>
      <c r="AX20" s="251"/>
      <c r="AY20" s="236"/>
      <c r="AZ20" s="236"/>
      <c r="BA20" s="236"/>
      <c r="BC20" s="289"/>
      <c r="BD20" s="228"/>
      <c r="BE20" s="228"/>
      <c r="BF20" s="228"/>
      <c r="BG20" s="228"/>
      <c r="BH20" s="228"/>
      <c r="BI20" s="228"/>
      <c r="BJ20" s="228"/>
      <c r="BK20" s="251"/>
      <c r="BL20" s="290"/>
      <c r="BM20" s="290"/>
      <c r="BN20" s="290"/>
      <c r="BO20" s="290"/>
      <c r="BP20" s="251"/>
      <c r="BQ20" s="251"/>
      <c r="BR20" s="251"/>
      <c r="BS20" s="251"/>
      <c r="BT20" s="251"/>
      <c r="BU20" s="251"/>
      <c r="BV20" s="251"/>
      <c r="BW20" s="251"/>
      <c r="BX20" s="251"/>
      <c r="BY20" s="251"/>
      <c r="BZ20" s="260"/>
      <c r="CA20" s="260"/>
      <c r="CB20" s="251"/>
      <c r="CC20" s="251"/>
      <c r="CD20" s="251"/>
      <c r="CE20" s="251"/>
      <c r="CF20" s="251"/>
      <c r="CG20" s="263"/>
      <c r="CH20" s="263"/>
      <c r="CI20" s="263"/>
      <c r="CJ20" s="263"/>
      <c r="CK20" s="263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264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IG20"/>
    </row>
    <row r="21" spans="1:241" ht="11.25" customHeight="1">
      <c r="A21" s="297"/>
      <c r="B21" s="282"/>
      <c r="C21" s="265"/>
      <c r="D21" s="265"/>
      <c r="E21" s="266"/>
      <c r="F21" s="267"/>
      <c r="G21" s="266"/>
      <c r="H21" s="268"/>
      <c r="I21" s="269"/>
      <c r="J21" s="269"/>
      <c r="K21" s="270"/>
      <c r="L21" s="271"/>
      <c r="M21" s="268"/>
      <c r="N21" s="269"/>
      <c r="O21" s="269"/>
      <c r="P21" s="285"/>
      <c r="Q21" s="249" t="s">
        <v>260</v>
      </c>
      <c r="R21" s="250">
        <v>4</v>
      </c>
      <c r="S21" s="251"/>
      <c r="T21" s="251"/>
      <c r="U21" s="213"/>
      <c r="V21" s="214"/>
      <c r="W21" s="215"/>
      <c r="X21" s="251"/>
      <c r="Y21" s="251"/>
      <c r="Z21" s="251"/>
      <c r="AA21" s="251"/>
      <c r="AB21" s="251"/>
      <c r="AC21" s="220"/>
      <c r="AD21" s="221"/>
      <c r="AE21" s="251"/>
      <c r="AF21" s="223"/>
      <c r="AG21" s="251"/>
      <c r="AH21" s="225"/>
      <c r="AI21" s="251"/>
      <c r="AJ21" s="251"/>
      <c r="AK21" s="227"/>
      <c r="AL21" s="251"/>
      <c r="AM21" s="251"/>
      <c r="AN21" s="251"/>
      <c r="AO21" s="251"/>
      <c r="AP21" s="251"/>
      <c r="AQ21" s="252"/>
      <c r="AR21" s="252"/>
      <c r="AS21" s="252"/>
      <c r="AT21" s="251"/>
      <c r="AU21" s="251"/>
      <c r="AV21" s="251"/>
      <c r="AW21" s="251"/>
      <c r="AX21" s="251"/>
      <c r="AY21" s="251"/>
      <c r="AZ21" s="251"/>
      <c r="BA21" s="251"/>
      <c r="BC21" s="289"/>
      <c r="BD21" s="228"/>
      <c r="BE21" s="228"/>
      <c r="BF21" s="228"/>
      <c r="BG21" s="228"/>
      <c r="BH21" s="228"/>
      <c r="BI21" s="228"/>
      <c r="BJ21" s="228"/>
      <c r="BK21" s="251"/>
      <c r="BL21" s="290"/>
      <c r="BM21" s="290"/>
      <c r="BN21" s="290"/>
      <c r="BO21" s="290"/>
      <c r="BP21" s="251"/>
      <c r="BQ21" s="251"/>
      <c r="BR21" s="251"/>
      <c r="BS21" s="251"/>
      <c r="BT21" s="251"/>
      <c r="BU21" s="251"/>
      <c r="BV21" s="251"/>
      <c r="BW21" s="251"/>
      <c r="BX21" s="251"/>
      <c r="BY21" s="251"/>
      <c r="BZ21" s="260"/>
      <c r="CA21" s="260"/>
      <c r="CB21" s="251"/>
      <c r="CC21" s="251"/>
      <c r="CD21" s="251"/>
      <c r="CE21" s="251"/>
      <c r="CF21" s="251"/>
      <c r="CG21" s="263"/>
      <c r="CH21" s="263"/>
      <c r="CI21" s="263"/>
      <c r="CJ21" s="263"/>
      <c r="CK21" s="263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264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IG21"/>
    </row>
    <row r="22" spans="1:241" ht="11.25" customHeight="1">
      <c r="A22" s="297"/>
      <c r="B22" s="282"/>
      <c r="C22" s="265"/>
      <c r="D22" s="265"/>
      <c r="E22" s="266"/>
      <c r="F22" s="267"/>
      <c r="G22" s="266"/>
      <c r="H22" s="268"/>
      <c r="I22" s="269"/>
      <c r="J22" s="269"/>
      <c r="K22" s="270"/>
      <c r="L22" s="271"/>
      <c r="M22" s="268"/>
      <c r="N22" s="269"/>
      <c r="O22" s="269"/>
      <c r="P22" s="285"/>
      <c r="Q22" s="249" t="s">
        <v>261</v>
      </c>
      <c r="R22" s="250">
        <v>2</v>
      </c>
      <c r="S22" s="251"/>
      <c r="T22" s="212"/>
      <c r="U22" s="213"/>
      <c r="V22" s="214"/>
      <c r="W22" s="251"/>
      <c r="X22" s="251"/>
      <c r="Y22" s="251"/>
      <c r="Z22" s="251"/>
      <c r="AA22" s="251"/>
      <c r="AB22" s="251"/>
      <c r="AC22" s="220"/>
      <c r="AD22" s="221"/>
      <c r="AE22" s="222"/>
      <c r="AF22" s="223"/>
      <c r="AG22" s="251"/>
      <c r="AH22" s="225"/>
      <c r="AI22" s="298"/>
      <c r="AJ22" s="251"/>
      <c r="AK22" s="251"/>
      <c r="AL22" s="251"/>
      <c r="AM22" s="251"/>
      <c r="AN22" s="251"/>
      <c r="AO22" s="251"/>
      <c r="AP22" s="251"/>
      <c r="AQ22" s="252"/>
      <c r="AR22" s="252"/>
      <c r="AS22" s="252"/>
      <c r="AT22" s="251"/>
      <c r="AU22" s="251"/>
      <c r="AV22" s="251"/>
      <c r="AW22" s="251"/>
      <c r="AX22" s="251"/>
      <c r="AY22" s="251"/>
      <c r="AZ22" s="251"/>
      <c r="BA22" s="251"/>
      <c r="BC22" s="289"/>
      <c r="BD22" s="228"/>
      <c r="BE22" s="228"/>
      <c r="BF22" s="228"/>
      <c r="BG22" s="228"/>
      <c r="BH22" s="228"/>
      <c r="BI22" s="228"/>
      <c r="BJ22" s="228"/>
      <c r="BK22" s="251"/>
      <c r="BL22" s="290"/>
      <c r="BM22" s="290"/>
      <c r="BN22" s="290"/>
      <c r="BO22" s="290"/>
      <c r="BP22" s="251"/>
      <c r="BQ22" s="251"/>
      <c r="BR22" s="251"/>
      <c r="BS22" s="251"/>
      <c r="BT22" s="251"/>
      <c r="BU22" s="251"/>
      <c r="BV22" s="251"/>
      <c r="BW22" s="251"/>
      <c r="BX22" s="251"/>
      <c r="BY22" s="251"/>
      <c r="BZ22" s="260"/>
      <c r="CA22" s="260"/>
      <c r="CB22" s="251"/>
      <c r="CC22" s="251"/>
      <c r="CD22" s="251"/>
      <c r="CE22" s="251"/>
      <c r="CF22" s="251"/>
      <c r="CG22" s="263"/>
      <c r="CH22" s="263"/>
      <c r="CI22" s="263"/>
      <c r="CJ22" s="263"/>
      <c r="CK22" s="263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264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IG22"/>
    </row>
    <row r="23" spans="1:241" ht="11.25" customHeight="1">
      <c r="A23" s="297"/>
      <c r="B23" s="282"/>
      <c r="C23" s="265"/>
      <c r="D23" s="265"/>
      <c r="E23" s="266"/>
      <c r="F23" s="267"/>
      <c r="G23" s="266"/>
      <c r="H23" s="268"/>
      <c r="I23" s="269"/>
      <c r="J23" s="269"/>
      <c r="K23" s="270"/>
      <c r="L23" s="271"/>
      <c r="M23" s="268"/>
      <c r="N23" s="269"/>
      <c r="O23" s="269"/>
      <c r="P23" s="285"/>
      <c r="Q23" s="249" t="s">
        <v>262</v>
      </c>
      <c r="R23" s="275">
        <v>2</v>
      </c>
      <c r="S23" s="274"/>
      <c r="T23" s="212"/>
      <c r="U23" s="213"/>
      <c r="V23" s="214"/>
      <c r="W23" s="274"/>
      <c r="X23" s="274"/>
      <c r="Y23" s="274"/>
      <c r="Z23" s="274"/>
      <c r="AA23" s="274"/>
      <c r="AB23" s="274"/>
      <c r="AC23" s="220"/>
      <c r="AD23" s="221"/>
      <c r="AE23" s="222"/>
      <c r="AF23" s="223"/>
      <c r="AG23" s="274"/>
      <c r="AH23" s="225"/>
      <c r="AI23" s="299"/>
      <c r="AJ23" s="274"/>
      <c r="AK23" s="274"/>
      <c r="AL23" s="274"/>
      <c r="AM23" s="274"/>
      <c r="AN23" s="274"/>
      <c r="AO23" s="274"/>
      <c r="AP23" s="274"/>
      <c r="AQ23" s="276"/>
      <c r="AR23" s="276"/>
      <c r="AS23" s="276"/>
      <c r="AT23" s="274"/>
      <c r="AU23" s="274"/>
      <c r="AV23" s="274"/>
      <c r="AW23" s="274"/>
      <c r="AX23" s="274"/>
      <c r="AY23" s="274"/>
      <c r="AZ23" s="274"/>
      <c r="BA23" s="274"/>
      <c r="BC23" s="289"/>
      <c r="BD23" s="228"/>
      <c r="BE23" s="228"/>
      <c r="BF23" s="228"/>
      <c r="BG23" s="228"/>
      <c r="BH23" s="228"/>
      <c r="BI23" s="228"/>
      <c r="BJ23" s="228"/>
      <c r="BK23" s="251"/>
      <c r="BL23" s="290"/>
      <c r="BM23" s="290"/>
      <c r="BN23" s="290"/>
      <c r="BO23" s="290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60"/>
      <c r="CA23" s="260"/>
      <c r="CB23" s="251"/>
      <c r="CC23" s="251"/>
      <c r="CD23" s="251"/>
      <c r="CE23" s="251"/>
      <c r="CF23" s="251"/>
      <c r="CG23" s="263"/>
      <c r="CH23" s="263"/>
      <c r="CI23" s="263"/>
      <c r="CJ23" s="263"/>
      <c r="CK23" s="263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  <c r="CX23" s="264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IG23"/>
    </row>
    <row r="24" spans="1:255" s="301" customFormat="1" ht="5.25" customHeight="1">
      <c r="A24" s="278"/>
      <c r="B24" s="300"/>
      <c r="C24" s="300"/>
      <c r="D24" s="300"/>
      <c r="E24" s="300"/>
      <c r="F24" s="300"/>
      <c r="G24" s="300"/>
      <c r="H24" s="300"/>
      <c r="I24" s="300"/>
      <c r="J24" s="300"/>
      <c r="K24" s="300"/>
      <c r="L24" s="300"/>
      <c r="M24" s="300"/>
      <c r="N24" s="300"/>
      <c r="O24" s="300"/>
      <c r="P24" s="300"/>
      <c r="Q24" s="300"/>
      <c r="R24" s="300"/>
      <c r="S24" s="300"/>
      <c r="T24" s="300"/>
      <c r="U24" s="300"/>
      <c r="V24" s="300"/>
      <c r="W24" s="300"/>
      <c r="X24" s="300"/>
      <c r="Y24" s="300"/>
      <c r="Z24" s="300"/>
      <c r="AA24" s="300"/>
      <c r="AB24" s="300"/>
      <c r="AC24" s="300"/>
      <c r="AD24" s="300"/>
      <c r="AE24" s="300"/>
      <c r="AF24" s="300"/>
      <c r="AG24" s="300"/>
      <c r="AH24" s="300"/>
      <c r="AI24" s="300"/>
      <c r="AJ24" s="300"/>
      <c r="AK24" s="300"/>
      <c r="AL24" s="300"/>
      <c r="AM24" s="300"/>
      <c r="AN24" s="300"/>
      <c r="AO24" s="300"/>
      <c r="AP24" s="300"/>
      <c r="AQ24" s="300"/>
      <c r="AR24" s="300"/>
      <c r="AS24" s="300"/>
      <c r="AT24" s="300"/>
      <c r="AU24" s="300"/>
      <c r="AV24" s="300"/>
      <c r="AW24" s="300"/>
      <c r="AX24" s="300"/>
      <c r="AY24" s="300"/>
      <c r="AZ24" s="300"/>
      <c r="BA24" s="300"/>
      <c r="BB24" s="300"/>
      <c r="BC24" s="300"/>
      <c r="BD24" s="300"/>
      <c r="BE24" s="300"/>
      <c r="BF24" s="300"/>
      <c r="BG24" s="300"/>
      <c r="BH24" s="300"/>
      <c r="BI24" s="300"/>
      <c r="BJ24" s="300"/>
      <c r="BK24" s="300"/>
      <c r="BL24" s="300"/>
      <c r="BM24" s="300"/>
      <c r="BN24" s="300"/>
      <c r="BO24" s="300"/>
      <c r="BP24" s="300"/>
      <c r="BQ24" s="300"/>
      <c r="BR24" s="300"/>
      <c r="BS24" s="300"/>
      <c r="BT24" s="300"/>
      <c r="BU24" s="300"/>
      <c r="BV24" s="300"/>
      <c r="BW24" s="300"/>
      <c r="BX24" s="300"/>
      <c r="BY24" s="300"/>
      <c r="BZ24" s="300"/>
      <c r="CA24" s="300"/>
      <c r="CB24" s="300"/>
      <c r="CC24" s="300"/>
      <c r="CD24" s="300"/>
      <c r="CE24" s="300"/>
      <c r="CF24" s="300"/>
      <c r="CG24" s="300"/>
      <c r="CH24" s="300"/>
      <c r="CI24" s="300"/>
      <c r="CJ24" s="300"/>
      <c r="CK24" s="300"/>
      <c r="CL24" s="300"/>
      <c r="CM24" s="300"/>
      <c r="CN24" s="300"/>
      <c r="CO24" s="300"/>
      <c r="CP24" s="300"/>
      <c r="CQ24" s="300"/>
      <c r="CR24" s="300"/>
      <c r="CS24" s="300"/>
      <c r="CT24" s="300"/>
      <c r="CU24" s="300"/>
      <c r="CV24" s="300"/>
      <c r="CW24" s="300"/>
      <c r="CX24" s="300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  <c r="IU24" s="80"/>
    </row>
    <row r="25" spans="1:241" ht="11.25" customHeight="1">
      <c r="A25" s="302" t="s">
        <v>268</v>
      </c>
      <c r="B25" s="282" t="s">
        <v>269</v>
      </c>
      <c r="C25" s="265">
        <v>80260856</v>
      </c>
      <c r="D25" s="265">
        <v>33333</v>
      </c>
      <c r="E25" s="303">
        <v>109.31</v>
      </c>
      <c r="F25" s="267">
        <v>13</v>
      </c>
      <c r="G25" s="266">
        <v>0.6000000000000001</v>
      </c>
      <c r="H25" s="283" t="s">
        <v>270</v>
      </c>
      <c r="I25" s="269">
        <v>9000</v>
      </c>
      <c r="J25" s="269">
        <v>320000</v>
      </c>
      <c r="K25" s="270">
        <v>8800</v>
      </c>
      <c r="L25" s="246" t="s">
        <v>256</v>
      </c>
      <c r="M25" s="284">
        <v>65</v>
      </c>
      <c r="N25" s="269">
        <v>71800</v>
      </c>
      <c r="O25" s="269">
        <v>1077</v>
      </c>
      <c r="P25" s="285">
        <v>20</v>
      </c>
      <c r="Q25" s="249" t="s">
        <v>257</v>
      </c>
      <c r="R25" s="286">
        <v>4</v>
      </c>
      <c r="S25" s="251"/>
      <c r="T25" s="212"/>
      <c r="U25" s="213"/>
      <c r="V25" s="214"/>
      <c r="W25" s="251"/>
      <c r="X25" s="251"/>
      <c r="Y25" s="251"/>
      <c r="Z25" s="251"/>
      <c r="AA25" s="251"/>
      <c r="AB25" s="251"/>
      <c r="AC25" s="220"/>
      <c r="AD25" s="251"/>
      <c r="AE25" s="251"/>
      <c r="AF25" s="251"/>
      <c r="AG25" s="251"/>
      <c r="AH25" s="225"/>
      <c r="AI25" s="226"/>
      <c r="AJ25" s="251"/>
      <c r="AK25" s="251"/>
      <c r="AL25" s="228"/>
      <c r="AM25" s="287"/>
      <c r="AN25" s="287"/>
      <c r="AO25" s="287"/>
      <c r="AP25" s="287"/>
      <c r="AQ25" s="288"/>
      <c r="AR25" s="288"/>
      <c r="AS25" s="288"/>
      <c r="AT25" s="287"/>
      <c r="AU25" s="287"/>
      <c r="AV25" s="287"/>
      <c r="AW25" s="287"/>
      <c r="AX25" s="287"/>
      <c r="AY25" s="236"/>
      <c r="AZ25" s="236"/>
      <c r="BA25" s="236"/>
      <c r="BC25" s="289"/>
      <c r="BD25" s="228"/>
      <c r="BE25" s="228"/>
      <c r="BF25" s="228"/>
      <c r="BG25" s="228"/>
      <c r="BH25" s="228"/>
      <c r="BI25" s="228"/>
      <c r="BJ25" s="228"/>
      <c r="BK25" s="251"/>
      <c r="BL25" s="290"/>
      <c r="BM25" s="290"/>
      <c r="BN25" s="290"/>
      <c r="BO25" s="290"/>
      <c r="BP25" s="251"/>
      <c r="BQ25" s="291"/>
      <c r="BR25" s="251"/>
      <c r="BS25" s="251"/>
      <c r="BT25" s="259"/>
      <c r="BU25" s="259"/>
      <c r="BV25" s="251"/>
      <c r="BW25" s="251"/>
      <c r="BX25" s="251"/>
      <c r="BY25" s="251"/>
      <c r="BZ25" s="260"/>
      <c r="CA25" s="260"/>
      <c r="CB25" s="251"/>
      <c r="CC25" s="292"/>
      <c r="CD25" s="251"/>
      <c r="CE25" s="262"/>
      <c r="CF25" s="251"/>
      <c r="CG25" s="263"/>
      <c r="CH25" s="263"/>
      <c r="CI25" s="263"/>
      <c r="CJ25" s="263"/>
      <c r="CK25" s="263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264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IG25"/>
    </row>
    <row r="26" spans="1:241" ht="11.25" customHeight="1">
      <c r="A26" s="302"/>
      <c r="B26" s="282"/>
      <c r="C26" s="265"/>
      <c r="D26" s="265"/>
      <c r="E26" s="266"/>
      <c r="F26" s="267"/>
      <c r="G26" s="266"/>
      <c r="H26" s="268"/>
      <c r="I26" s="269"/>
      <c r="J26" s="269"/>
      <c r="K26" s="270"/>
      <c r="L26" s="271"/>
      <c r="M26" s="272"/>
      <c r="N26" s="269"/>
      <c r="O26" s="269"/>
      <c r="P26" s="285"/>
      <c r="Q26" s="249" t="s">
        <v>258</v>
      </c>
      <c r="R26" s="250">
        <v>4</v>
      </c>
      <c r="S26" s="251"/>
      <c r="T26" s="251"/>
      <c r="U26" s="213"/>
      <c r="V26" s="214"/>
      <c r="W26" s="251"/>
      <c r="X26" s="251"/>
      <c r="Y26" s="251"/>
      <c r="Z26" s="251"/>
      <c r="AA26" s="251"/>
      <c r="AB26" s="251"/>
      <c r="AC26" s="251"/>
      <c r="AD26" s="251"/>
      <c r="AE26" s="251"/>
      <c r="AF26" s="251"/>
      <c r="AG26" s="224"/>
      <c r="AH26" s="225"/>
      <c r="AI26" s="226"/>
      <c r="AJ26" s="251"/>
      <c r="AK26" s="227"/>
      <c r="AL26" s="251"/>
      <c r="AM26" s="251"/>
      <c r="AN26" s="251"/>
      <c r="AO26" s="251"/>
      <c r="AP26" s="251"/>
      <c r="AQ26" s="252"/>
      <c r="AR26" s="252"/>
      <c r="AS26" s="252"/>
      <c r="AT26" s="251"/>
      <c r="AU26" s="251"/>
      <c r="AV26" s="251"/>
      <c r="AW26" s="251"/>
      <c r="AX26" s="251"/>
      <c r="AY26" s="251"/>
      <c r="AZ26" s="251"/>
      <c r="BA26" s="251"/>
      <c r="BC26" s="289"/>
      <c r="BD26" s="228"/>
      <c r="BE26" s="228"/>
      <c r="BF26" s="228"/>
      <c r="BG26" s="228"/>
      <c r="BH26" s="228"/>
      <c r="BI26" s="228"/>
      <c r="BJ26" s="228"/>
      <c r="BK26" s="251"/>
      <c r="BL26" s="290"/>
      <c r="BM26" s="290"/>
      <c r="BN26" s="290"/>
      <c r="BO26" s="290"/>
      <c r="BP26" s="251"/>
      <c r="BQ26" s="251"/>
      <c r="BR26" s="251"/>
      <c r="BS26" s="251"/>
      <c r="BT26" s="259"/>
      <c r="BU26" s="259"/>
      <c r="BV26" s="251"/>
      <c r="BW26" s="251"/>
      <c r="BX26" s="251"/>
      <c r="BY26" s="251"/>
      <c r="BZ26" s="260"/>
      <c r="CA26" s="260"/>
      <c r="CB26" s="251"/>
      <c r="CC26" s="251"/>
      <c r="CD26" s="251"/>
      <c r="CE26" s="251"/>
      <c r="CF26" s="251"/>
      <c r="CG26" s="263"/>
      <c r="CH26" s="263"/>
      <c r="CI26" s="263"/>
      <c r="CJ26" s="263"/>
      <c r="CK26" s="263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264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IG26"/>
    </row>
    <row r="27" spans="1:241" ht="11.25" customHeight="1">
      <c r="A27" s="302"/>
      <c r="B27" s="282"/>
      <c r="C27" s="265"/>
      <c r="D27" s="265"/>
      <c r="E27" s="266"/>
      <c r="F27" s="267"/>
      <c r="G27" s="266"/>
      <c r="H27" s="268"/>
      <c r="I27" s="269"/>
      <c r="J27" s="269"/>
      <c r="K27" s="270"/>
      <c r="L27" s="271"/>
      <c r="M27" s="268"/>
      <c r="N27" s="269"/>
      <c r="O27" s="269"/>
      <c r="P27" s="285"/>
      <c r="Q27" s="249" t="s">
        <v>259</v>
      </c>
      <c r="R27" s="250">
        <v>4</v>
      </c>
      <c r="S27" s="251"/>
      <c r="T27" s="212"/>
      <c r="U27" s="213"/>
      <c r="V27" s="214"/>
      <c r="W27" s="251"/>
      <c r="X27" s="251"/>
      <c r="Y27" s="251"/>
      <c r="Z27" s="251"/>
      <c r="AA27" s="251"/>
      <c r="AB27" s="251"/>
      <c r="AC27" s="251"/>
      <c r="AD27" s="251"/>
      <c r="AE27" s="251"/>
      <c r="AF27" s="251"/>
      <c r="AG27" s="251"/>
      <c r="AH27" s="225"/>
      <c r="AI27" s="226"/>
      <c r="AJ27" s="251"/>
      <c r="AK27" s="227"/>
      <c r="AL27" s="228"/>
      <c r="AM27" s="251"/>
      <c r="AN27" s="251"/>
      <c r="AO27" s="251"/>
      <c r="AP27" s="251"/>
      <c r="AQ27" s="252"/>
      <c r="AR27" s="252"/>
      <c r="AS27" s="252"/>
      <c r="AT27" s="251"/>
      <c r="AU27" s="251"/>
      <c r="AV27" s="251"/>
      <c r="AW27" s="251"/>
      <c r="AX27" s="251"/>
      <c r="AY27" s="236"/>
      <c r="AZ27" s="236"/>
      <c r="BA27" s="236"/>
      <c r="BC27" s="289"/>
      <c r="BD27" s="228"/>
      <c r="BE27" s="228"/>
      <c r="BF27" s="228"/>
      <c r="BG27" s="228"/>
      <c r="BH27" s="228"/>
      <c r="BI27" s="228"/>
      <c r="BJ27" s="228"/>
      <c r="BK27" s="251"/>
      <c r="BL27" s="290"/>
      <c r="BM27" s="290"/>
      <c r="BN27" s="290"/>
      <c r="BO27" s="290"/>
      <c r="BP27" s="251"/>
      <c r="BQ27" s="251"/>
      <c r="BR27" s="251"/>
      <c r="BS27" s="251"/>
      <c r="BT27" s="259"/>
      <c r="BU27" s="259"/>
      <c r="BV27" s="251"/>
      <c r="BW27" s="251"/>
      <c r="BX27" s="251"/>
      <c r="BY27" s="251"/>
      <c r="BZ27" s="260"/>
      <c r="CA27" s="260"/>
      <c r="CB27" s="251"/>
      <c r="CC27" s="251"/>
      <c r="CD27" s="251"/>
      <c r="CE27" s="251"/>
      <c r="CF27" s="251"/>
      <c r="CG27" s="263"/>
      <c r="CH27" s="263"/>
      <c r="CI27" s="263"/>
      <c r="CJ27" s="263"/>
      <c r="CK27" s="263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  <c r="CX27" s="264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IG27"/>
    </row>
    <row r="28" spans="1:241" ht="11.25" customHeight="1">
      <c r="A28" s="302"/>
      <c r="B28" s="282"/>
      <c r="C28" s="265"/>
      <c r="D28" s="265"/>
      <c r="E28" s="266"/>
      <c r="F28" s="267"/>
      <c r="G28" s="266"/>
      <c r="H28" s="268"/>
      <c r="I28" s="269"/>
      <c r="J28" s="269"/>
      <c r="K28" s="270"/>
      <c r="L28" s="271"/>
      <c r="M28" s="268"/>
      <c r="N28" s="269"/>
      <c r="O28" s="269"/>
      <c r="P28" s="285"/>
      <c r="Q28" s="249" t="s">
        <v>260</v>
      </c>
      <c r="R28" s="250">
        <v>4</v>
      </c>
      <c r="S28" s="251"/>
      <c r="T28" s="251"/>
      <c r="U28" s="213"/>
      <c r="V28" s="214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24"/>
      <c r="AH28" s="225"/>
      <c r="AI28" s="226"/>
      <c r="AJ28" s="251"/>
      <c r="AK28" s="227"/>
      <c r="AL28" s="251"/>
      <c r="AM28" s="251"/>
      <c r="AN28" s="251"/>
      <c r="AO28" s="251"/>
      <c r="AP28" s="251"/>
      <c r="AQ28" s="252"/>
      <c r="AR28" s="252"/>
      <c r="AS28" s="252"/>
      <c r="AT28" s="251"/>
      <c r="AU28" s="251"/>
      <c r="AV28" s="251"/>
      <c r="AW28" s="251"/>
      <c r="AX28" s="251"/>
      <c r="AY28" s="251"/>
      <c r="AZ28" s="251"/>
      <c r="BA28" s="251"/>
      <c r="BC28" s="289"/>
      <c r="BD28" s="228"/>
      <c r="BE28" s="228"/>
      <c r="BF28" s="228"/>
      <c r="BG28" s="228"/>
      <c r="BH28" s="228"/>
      <c r="BI28" s="228"/>
      <c r="BJ28" s="228"/>
      <c r="BK28" s="251"/>
      <c r="BL28" s="290"/>
      <c r="BM28" s="290"/>
      <c r="BN28" s="290"/>
      <c r="BO28" s="290"/>
      <c r="BP28" s="251"/>
      <c r="BQ28" s="251"/>
      <c r="BR28" s="251"/>
      <c r="BS28" s="251"/>
      <c r="BT28" s="259"/>
      <c r="BU28" s="259"/>
      <c r="BV28" s="251"/>
      <c r="BW28" s="251"/>
      <c r="BX28" s="251"/>
      <c r="BY28" s="251"/>
      <c r="BZ28" s="260"/>
      <c r="CA28" s="260"/>
      <c r="CB28" s="251"/>
      <c r="CC28" s="251"/>
      <c r="CD28" s="251"/>
      <c r="CE28" s="251"/>
      <c r="CF28" s="251"/>
      <c r="CG28" s="263"/>
      <c r="CH28" s="263"/>
      <c r="CI28" s="263"/>
      <c r="CJ28" s="263"/>
      <c r="CK28" s="263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264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IG28"/>
    </row>
    <row r="29" spans="1:241" ht="11.25" customHeight="1">
      <c r="A29" s="302"/>
      <c r="B29" s="282"/>
      <c r="C29" s="265"/>
      <c r="D29" s="265"/>
      <c r="E29" s="266"/>
      <c r="F29" s="267"/>
      <c r="G29" s="266"/>
      <c r="H29" s="268"/>
      <c r="I29" s="269"/>
      <c r="J29" s="269"/>
      <c r="K29" s="270"/>
      <c r="L29" s="271"/>
      <c r="M29" s="268"/>
      <c r="N29" s="269"/>
      <c r="O29" s="269"/>
      <c r="P29" s="285"/>
      <c r="Q29" s="249" t="s">
        <v>261</v>
      </c>
      <c r="R29" s="250">
        <v>2</v>
      </c>
      <c r="S29" s="251"/>
      <c r="T29" s="212"/>
      <c r="U29" s="213"/>
      <c r="V29" s="251"/>
      <c r="W29" s="251"/>
      <c r="X29" s="251"/>
      <c r="Y29" s="251"/>
      <c r="Z29" s="217"/>
      <c r="AA29" s="251"/>
      <c r="AB29" s="251"/>
      <c r="AC29" s="251"/>
      <c r="AD29" s="251"/>
      <c r="AE29" s="222"/>
      <c r="AF29" s="223"/>
      <c r="AG29" s="251"/>
      <c r="AH29" s="225"/>
      <c r="AI29" s="251"/>
      <c r="AJ29" s="251"/>
      <c r="AK29" s="251"/>
      <c r="AL29" s="228"/>
      <c r="AM29" s="251"/>
      <c r="AN29" s="251"/>
      <c r="AO29" s="251"/>
      <c r="AP29" s="251"/>
      <c r="AQ29" s="252"/>
      <c r="AR29" s="252"/>
      <c r="AS29" s="252"/>
      <c r="AT29" s="251"/>
      <c r="AU29" s="251"/>
      <c r="AV29" s="251"/>
      <c r="AW29" s="251"/>
      <c r="AX29" s="251"/>
      <c r="AY29" s="251"/>
      <c r="AZ29" s="251"/>
      <c r="BA29" s="251"/>
      <c r="BC29" s="289"/>
      <c r="BD29" s="228"/>
      <c r="BE29" s="228"/>
      <c r="BF29" s="228"/>
      <c r="BG29" s="228"/>
      <c r="BH29" s="228"/>
      <c r="BI29" s="228"/>
      <c r="BJ29" s="228"/>
      <c r="BK29" s="251"/>
      <c r="BL29" s="290"/>
      <c r="BM29" s="290"/>
      <c r="BN29" s="290"/>
      <c r="BO29" s="290"/>
      <c r="BP29" s="251"/>
      <c r="BQ29" s="251"/>
      <c r="BR29" s="251"/>
      <c r="BS29" s="251"/>
      <c r="BT29" s="259"/>
      <c r="BU29" s="259"/>
      <c r="BV29" s="251"/>
      <c r="BW29" s="251"/>
      <c r="BX29" s="251"/>
      <c r="BY29" s="251"/>
      <c r="BZ29" s="260"/>
      <c r="CA29" s="260"/>
      <c r="CB29" s="251"/>
      <c r="CC29" s="251"/>
      <c r="CD29" s="251"/>
      <c r="CE29" s="251"/>
      <c r="CF29" s="251"/>
      <c r="CG29" s="263"/>
      <c r="CH29" s="263"/>
      <c r="CI29" s="263"/>
      <c r="CJ29" s="263"/>
      <c r="CK29" s="263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264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IG29"/>
    </row>
    <row r="30" spans="1:241" ht="11.25" customHeight="1">
      <c r="A30" s="302"/>
      <c r="B30" s="282"/>
      <c r="C30" s="265"/>
      <c r="D30" s="265"/>
      <c r="E30" s="266"/>
      <c r="F30" s="267"/>
      <c r="G30" s="266"/>
      <c r="H30" s="268"/>
      <c r="I30" s="269"/>
      <c r="J30" s="269"/>
      <c r="K30" s="270"/>
      <c r="L30" s="271"/>
      <c r="M30" s="268"/>
      <c r="N30" s="269"/>
      <c r="O30" s="269"/>
      <c r="P30" s="285"/>
      <c r="Q30" s="249" t="s">
        <v>262</v>
      </c>
      <c r="R30" s="275">
        <v>2</v>
      </c>
      <c r="S30" s="274"/>
      <c r="T30" s="212"/>
      <c r="U30" s="213"/>
      <c r="V30" s="274"/>
      <c r="W30" s="274"/>
      <c r="X30" s="274"/>
      <c r="Y30" s="274"/>
      <c r="Z30" s="217"/>
      <c r="AA30" s="274"/>
      <c r="AB30" s="274"/>
      <c r="AC30" s="274"/>
      <c r="AD30" s="274"/>
      <c r="AE30" s="222"/>
      <c r="AF30" s="223"/>
      <c r="AG30" s="274"/>
      <c r="AH30" s="225"/>
      <c r="AI30" s="274"/>
      <c r="AJ30" s="274"/>
      <c r="AK30" s="274"/>
      <c r="AL30" s="228"/>
      <c r="AM30" s="274"/>
      <c r="AN30" s="274"/>
      <c r="AO30" s="274"/>
      <c r="AP30" s="274"/>
      <c r="AQ30" s="276"/>
      <c r="AR30" s="276"/>
      <c r="AS30" s="276"/>
      <c r="AT30" s="274"/>
      <c r="AU30" s="274"/>
      <c r="AV30" s="274"/>
      <c r="AW30" s="274"/>
      <c r="AX30" s="274"/>
      <c r="AY30" s="274"/>
      <c r="AZ30" s="274"/>
      <c r="BA30" s="274"/>
      <c r="BC30" s="289"/>
      <c r="BD30" s="228"/>
      <c r="BE30" s="228"/>
      <c r="BF30" s="228"/>
      <c r="BG30" s="228"/>
      <c r="BH30" s="228"/>
      <c r="BI30" s="228"/>
      <c r="BJ30" s="228"/>
      <c r="BK30" s="251"/>
      <c r="BL30" s="290"/>
      <c r="BM30" s="290"/>
      <c r="BN30" s="290"/>
      <c r="BO30" s="290"/>
      <c r="BP30" s="251"/>
      <c r="BQ30" s="251"/>
      <c r="BR30" s="251"/>
      <c r="BS30" s="251"/>
      <c r="BT30" s="259"/>
      <c r="BU30" s="259"/>
      <c r="BV30" s="251"/>
      <c r="BW30" s="251"/>
      <c r="BX30" s="251"/>
      <c r="BY30" s="251"/>
      <c r="BZ30" s="260"/>
      <c r="CA30" s="260"/>
      <c r="CB30" s="251"/>
      <c r="CC30" s="251"/>
      <c r="CD30" s="251"/>
      <c r="CE30" s="251"/>
      <c r="CF30" s="251"/>
      <c r="CG30" s="263"/>
      <c r="CH30" s="263"/>
      <c r="CI30" s="263"/>
      <c r="CJ30" s="263"/>
      <c r="CK30" s="263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264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IG30"/>
    </row>
    <row r="31" spans="1:255" s="301" customFormat="1" ht="5.25" customHeight="1">
      <c r="A31" s="278"/>
      <c r="B31" s="300"/>
      <c r="C31" s="300"/>
      <c r="D31" s="300"/>
      <c r="E31" s="300"/>
      <c r="F31" s="300"/>
      <c r="G31" s="300"/>
      <c r="H31" s="300"/>
      <c r="I31" s="300"/>
      <c r="J31" s="300"/>
      <c r="K31" s="300"/>
      <c r="L31" s="300"/>
      <c r="M31" s="300"/>
      <c r="N31" s="300"/>
      <c r="O31" s="300"/>
      <c r="P31" s="300"/>
      <c r="Q31" s="300"/>
      <c r="R31" s="300"/>
      <c r="S31" s="300"/>
      <c r="T31" s="300"/>
      <c r="U31" s="300"/>
      <c r="V31" s="300"/>
      <c r="W31" s="300"/>
      <c r="X31" s="300"/>
      <c r="Y31" s="300"/>
      <c r="Z31" s="300"/>
      <c r="AA31" s="300"/>
      <c r="AB31" s="300"/>
      <c r="AC31" s="300"/>
      <c r="AD31" s="300"/>
      <c r="AE31" s="300"/>
      <c r="AF31" s="300"/>
      <c r="AG31" s="300"/>
      <c r="AH31" s="300"/>
      <c r="AI31" s="300"/>
      <c r="AJ31" s="300"/>
      <c r="AK31" s="300"/>
      <c r="AL31" s="300"/>
      <c r="AM31" s="300"/>
      <c r="AN31" s="300"/>
      <c r="AO31" s="300"/>
      <c r="AP31" s="300"/>
      <c r="AQ31" s="300"/>
      <c r="AR31" s="300"/>
      <c r="AS31" s="300"/>
      <c r="AT31" s="300"/>
      <c r="AU31" s="300"/>
      <c r="AV31" s="300"/>
      <c r="AW31" s="300"/>
      <c r="AX31" s="300"/>
      <c r="AY31" s="300"/>
      <c r="AZ31" s="300"/>
      <c r="BA31" s="300"/>
      <c r="BB31" s="300"/>
      <c r="BC31" s="300"/>
      <c r="BD31" s="300"/>
      <c r="BE31" s="300"/>
      <c r="BF31" s="300"/>
      <c r="BG31" s="300"/>
      <c r="BH31" s="300"/>
      <c r="BI31" s="300"/>
      <c r="BJ31" s="300"/>
      <c r="BK31" s="300"/>
      <c r="BL31" s="300"/>
      <c r="BM31" s="300"/>
      <c r="BN31" s="300"/>
      <c r="BO31" s="300"/>
      <c r="BP31" s="300"/>
      <c r="BQ31" s="300"/>
      <c r="BR31" s="300"/>
      <c r="BS31" s="300"/>
      <c r="BT31" s="300"/>
      <c r="BU31" s="300"/>
      <c r="BV31" s="300"/>
      <c r="BW31" s="300"/>
      <c r="BX31" s="300"/>
      <c r="BY31" s="300"/>
      <c r="BZ31" s="300"/>
      <c r="CA31" s="300"/>
      <c r="CB31" s="300"/>
      <c r="CC31" s="300"/>
      <c r="CD31" s="300"/>
      <c r="CE31" s="300"/>
      <c r="CF31" s="300"/>
      <c r="CG31" s="300"/>
      <c r="CH31" s="300"/>
      <c r="CI31" s="300"/>
      <c r="CJ31" s="300"/>
      <c r="CK31" s="300"/>
      <c r="CL31" s="300"/>
      <c r="CM31" s="300"/>
      <c r="CN31" s="300"/>
      <c r="CO31" s="300"/>
      <c r="CP31" s="300"/>
      <c r="CQ31" s="300"/>
      <c r="CR31" s="300"/>
      <c r="CS31" s="300"/>
      <c r="CT31" s="300"/>
      <c r="CU31" s="300"/>
      <c r="CV31" s="300"/>
      <c r="CW31" s="300"/>
      <c r="CX31" s="300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IG31" s="80"/>
      <c r="IH31" s="80"/>
      <c r="II31" s="80"/>
      <c r="IJ31" s="80"/>
      <c r="IK31" s="80"/>
      <c r="IL31" s="80"/>
      <c r="IM31" s="80"/>
      <c r="IN31" s="80"/>
      <c r="IO31" s="80"/>
      <c r="IP31" s="80"/>
      <c r="IQ31" s="80"/>
      <c r="IR31" s="80"/>
      <c r="IS31" s="80"/>
      <c r="IT31" s="80"/>
      <c r="IU31" s="80"/>
    </row>
    <row r="32" spans="1:241" ht="11.25" customHeight="1">
      <c r="A32" s="304" t="s">
        <v>271</v>
      </c>
      <c r="B32" s="282" t="s">
        <v>272</v>
      </c>
      <c r="C32" s="265">
        <v>67936976</v>
      </c>
      <c r="D32" s="265">
        <v>33333</v>
      </c>
      <c r="E32" s="266">
        <v>64.59</v>
      </c>
      <c r="F32" s="267">
        <v>4</v>
      </c>
      <c r="G32" s="266">
        <v>0.75</v>
      </c>
      <c r="H32" s="283" t="s">
        <v>273</v>
      </c>
      <c r="I32" s="269">
        <v>7600</v>
      </c>
      <c r="J32" s="269">
        <v>480000</v>
      </c>
      <c r="K32" s="270">
        <v>12000</v>
      </c>
      <c r="L32" s="246" t="s">
        <v>256</v>
      </c>
      <c r="M32" s="284">
        <v>35</v>
      </c>
      <c r="N32" s="269">
        <v>53200</v>
      </c>
      <c r="O32" s="269">
        <v>798</v>
      </c>
      <c r="P32" s="285">
        <v>20</v>
      </c>
      <c r="Q32" s="249" t="s">
        <v>257</v>
      </c>
      <c r="R32" s="286">
        <v>4</v>
      </c>
      <c r="S32" s="251"/>
      <c r="T32" s="212"/>
      <c r="U32" s="213"/>
      <c r="V32" s="214"/>
      <c r="W32" s="251"/>
      <c r="X32" s="167"/>
      <c r="Y32" s="251"/>
      <c r="Z32" s="251"/>
      <c r="AA32" s="218"/>
      <c r="AB32" s="251"/>
      <c r="AC32" s="220"/>
      <c r="AD32" s="251"/>
      <c r="AE32" s="222"/>
      <c r="AF32" s="223"/>
      <c r="AG32" s="251"/>
      <c r="AH32" s="225"/>
      <c r="AI32" s="226"/>
      <c r="AJ32" s="251"/>
      <c r="AK32" s="251"/>
      <c r="AL32" s="287"/>
      <c r="AM32" s="287"/>
      <c r="AN32" s="287"/>
      <c r="AO32" s="287"/>
      <c r="AP32" s="287"/>
      <c r="AQ32" s="288"/>
      <c r="AR32" s="288"/>
      <c r="AS32" s="288"/>
      <c r="AT32" s="287"/>
      <c r="AU32" s="287"/>
      <c r="AV32" s="287"/>
      <c r="AW32" s="287"/>
      <c r="AX32" s="287"/>
      <c r="AY32" s="236"/>
      <c r="AZ32" s="236"/>
      <c r="BA32" s="236"/>
      <c r="BC32" s="289"/>
      <c r="BD32" s="228"/>
      <c r="BE32" s="228"/>
      <c r="BF32" s="228"/>
      <c r="BG32" s="228"/>
      <c r="BH32" s="228"/>
      <c r="BI32" s="228"/>
      <c r="BJ32" s="228"/>
      <c r="BK32" s="251"/>
      <c r="BL32" s="290"/>
      <c r="BM32" s="290"/>
      <c r="BN32" s="290"/>
      <c r="BO32" s="290"/>
      <c r="BP32" s="251"/>
      <c r="BQ32" s="291"/>
      <c r="BR32" s="251"/>
      <c r="BS32" s="251"/>
      <c r="BT32" s="259"/>
      <c r="BU32" s="259"/>
      <c r="BV32" s="251"/>
      <c r="BW32" s="251"/>
      <c r="BX32" s="251"/>
      <c r="BY32" s="251"/>
      <c r="BZ32" s="260"/>
      <c r="CA32" s="260"/>
      <c r="CB32" s="251"/>
      <c r="CC32" s="292"/>
      <c r="CD32" s="251"/>
      <c r="CE32" s="262"/>
      <c r="CF32" s="251"/>
      <c r="CG32" s="263"/>
      <c r="CH32" s="263"/>
      <c r="CI32" s="263"/>
      <c r="CJ32" s="263"/>
      <c r="CK32" s="263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264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IG32"/>
    </row>
    <row r="33" spans="1:241" ht="11.25" customHeight="1">
      <c r="A33" s="304"/>
      <c r="B33" s="282"/>
      <c r="C33" s="265"/>
      <c r="D33" s="265"/>
      <c r="E33" s="266"/>
      <c r="F33" s="267"/>
      <c r="G33" s="266"/>
      <c r="H33" s="268"/>
      <c r="I33" s="269"/>
      <c r="J33" s="269"/>
      <c r="K33" s="270"/>
      <c r="L33" s="271"/>
      <c r="M33" s="272"/>
      <c r="N33" s="269"/>
      <c r="O33" s="269"/>
      <c r="P33" s="285"/>
      <c r="Q33" s="249" t="s">
        <v>258</v>
      </c>
      <c r="R33" s="250">
        <v>4</v>
      </c>
      <c r="S33" s="251"/>
      <c r="T33" s="251"/>
      <c r="U33" s="213"/>
      <c r="V33" s="214"/>
      <c r="W33" s="215"/>
      <c r="X33" s="251"/>
      <c r="Y33" s="216"/>
      <c r="Z33" s="251"/>
      <c r="AA33" s="218"/>
      <c r="AB33" s="251"/>
      <c r="AC33" s="251"/>
      <c r="AD33" s="221"/>
      <c r="AE33" s="251"/>
      <c r="AF33" s="223"/>
      <c r="AG33" s="224"/>
      <c r="AH33" s="225"/>
      <c r="AI33" s="226"/>
      <c r="AJ33" s="251"/>
      <c r="AK33" s="227"/>
      <c r="AL33" s="251"/>
      <c r="AM33" s="251"/>
      <c r="AN33" s="251"/>
      <c r="AO33" s="251"/>
      <c r="AP33" s="251"/>
      <c r="AQ33" s="252"/>
      <c r="AR33" s="252"/>
      <c r="AS33" s="252"/>
      <c r="AT33" s="251"/>
      <c r="AU33" s="251"/>
      <c r="AV33" s="251"/>
      <c r="AW33" s="251"/>
      <c r="AX33" s="251"/>
      <c r="AY33" s="251"/>
      <c r="AZ33" s="251"/>
      <c r="BA33" s="251"/>
      <c r="BC33" s="289"/>
      <c r="BD33" s="228"/>
      <c r="BE33" s="228"/>
      <c r="BF33" s="228"/>
      <c r="BG33" s="228"/>
      <c r="BH33" s="228"/>
      <c r="BI33" s="228"/>
      <c r="BJ33" s="228"/>
      <c r="BK33" s="251"/>
      <c r="BL33" s="290"/>
      <c r="BM33" s="290"/>
      <c r="BN33" s="290"/>
      <c r="BO33" s="290"/>
      <c r="BP33" s="251"/>
      <c r="BQ33" s="251"/>
      <c r="BR33" s="251"/>
      <c r="BS33" s="251"/>
      <c r="BT33" s="259"/>
      <c r="BU33" s="259"/>
      <c r="BV33" s="251"/>
      <c r="BW33" s="251"/>
      <c r="BX33" s="251"/>
      <c r="BY33" s="251"/>
      <c r="BZ33" s="260"/>
      <c r="CA33" s="260"/>
      <c r="CB33" s="251"/>
      <c r="CC33" s="251"/>
      <c r="CD33" s="251"/>
      <c r="CE33" s="251"/>
      <c r="CF33" s="251"/>
      <c r="CG33" s="263"/>
      <c r="CH33" s="263"/>
      <c r="CI33" s="263"/>
      <c r="CJ33" s="263"/>
      <c r="CK33" s="263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264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IG33"/>
    </row>
    <row r="34" spans="1:241" ht="11.25" customHeight="1">
      <c r="A34" s="304"/>
      <c r="B34" s="282"/>
      <c r="C34" s="265"/>
      <c r="D34" s="265"/>
      <c r="E34" s="266"/>
      <c r="F34" s="267"/>
      <c r="G34" s="266"/>
      <c r="H34" s="268"/>
      <c r="I34" s="269"/>
      <c r="J34" s="269"/>
      <c r="K34" s="270"/>
      <c r="L34" s="271"/>
      <c r="M34" s="268"/>
      <c r="N34" s="269"/>
      <c r="O34" s="269"/>
      <c r="P34" s="285"/>
      <c r="Q34" s="249" t="s">
        <v>259</v>
      </c>
      <c r="R34" s="250">
        <v>4</v>
      </c>
      <c r="S34" s="251"/>
      <c r="T34" s="212"/>
      <c r="U34" s="213"/>
      <c r="V34" s="214"/>
      <c r="W34" s="215"/>
      <c r="X34" s="251"/>
      <c r="Y34" s="251"/>
      <c r="Z34" s="251"/>
      <c r="AA34" s="218"/>
      <c r="AB34" s="251"/>
      <c r="AC34" s="251"/>
      <c r="AD34" s="251"/>
      <c r="AE34" s="222"/>
      <c r="AF34" s="223"/>
      <c r="AG34" s="251"/>
      <c r="AH34" s="225"/>
      <c r="AI34" s="226"/>
      <c r="AJ34" s="251"/>
      <c r="AK34" s="251"/>
      <c r="AL34" s="251"/>
      <c r="AM34" s="251"/>
      <c r="AN34" s="251"/>
      <c r="AO34" s="251"/>
      <c r="AP34" s="251"/>
      <c r="AQ34" s="252"/>
      <c r="AR34" s="252"/>
      <c r="AS34" s="252"/>
      <c r="AT34" s="251"/>
      <c r="AU34" s="251"/>
      <c r="AV34" s="251"/>
      <c r="AW34" s="251"/>
      <c r="AX34" s="251"/>
      <c r="AY34" s="236"/>
      <c r="AZ34" s="236"/>
      <c r="BA34" s="236"/>
      <c r="BC34" s="289"/>
      <c r="BD34" s="228"/>
      <c r="BE34" s="228"/>
      <c r="BF34" s="228"/>
      <c r="BG34" s="228"/>
      <c r="BH34" s="228"/>
      <c r="BI34" s="228"/>
      <c r="BJ34" s="228"/>
      <c r="BK34" s="251"/>
      <c r="BL34" s="290"/>
      <c r="BM34" s="290"/>
      <c r="BN34" s="290"/>
      <c r="BO34" s="290"/>
      <c r="BP34" s="251"/>
      <c r="BQ34" s="251"/>
      <c r="BR34" s="251"/>
      <c r="BS34" s="251"/>
      <c r="BT34" s="259"/>
      <c r="BU34" s="259"/>
      <c r="BV34" s="251"/>
      <c r="BW34" s="251"/>
      <c r="BX34" s="251"/>
      <c r="BY34" s="251"/>
      <c r="BZ34" s="260"/>
      <c r="CA34" s="260"/>
      <c r="CB34" s="251"/>
      <c r="CC34" s="251"/>
      <c r="CD34" s="251"/>
      <c r="CE34" s="251"/>
      <c r="CF34" s="251"/>
      <c r="CG34" s="263"/>
      <c r="CH34" s="263"/>
      <c r="CI34" s="263"/>
      <c r="CJ34" s="263"/>
      <c r="CK34" s="263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26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IG34"/>
    </row>
    <row r="35" spans="1:241" ht="11.25" customHeight="1">
      <c r="A35" s="304"/>
      <c r="B35" s="282"/>
      <c r="C35" s="265"/>
      <c r="D35" s="265"/>
      <c r="E35" s="266"/>
      <c r="F35" s="267"/>
      <c r="G35" s="266"/>
      <c r="H35" s="268"/>
      <c r="I35" s="269"/>
      <c r="J35" s="269"/>
      <c r="K35" s="270"/>
      <c r="L35" s="271"/>
      <c r="M35" s="268"/>
      <c r="N35" s="269"/>
      <c r="O35" s="269"/>
      <c r="P35" s="285"/>
      <c r="Q35" s="249" t="s">
        <v>260</v>
      </c>
      <c r="R35" s="250">
        <v>4</v>
      </c>
      <c r="S35" s="251"/>
      <c r="T35" s="251"/>
      <c r="U35" s="213"/>
      <c r="V35" s="214"/>
      <c r="W35" s="215"/>
      <c r="X35" s="251"/>
      <c r="Y35" s="216"/>
      <c r="Z35" s="251"/>
      <c r="AA35" s="218"/>
      <c r="AB35" s="251"/>
      <c r="AC35" s="251"/>
      <c r="AD35" s="221"/>
      <c r="AE35" s="251"/>
      <c r="AF35" s="223"/>
      <c r="AG35" s="224"/>
      <c r="AH35" s="225"/>
      <c r="AI35" s="226"/>
      <c r="AJ35" s="251"/>
      <c r="AK35" s="227"/>
      <c r="AL35" s="251"/>
      <c r="AM35" s="251"/>
      <c r="AN35" s="251"/>
      <c r="AO35" s="251"/>
      <c r="AP35" s="251"/>
      <c r="AQ35" s="252"/>
      <c r="AR35" s="252"/>
      <c r="AS35" s="252"/>
      <c r="AT35" s="251"/>
      <c r="AU35" s="251"/>
      <c r="AV35" s="251"/>
      <c r="AW35" s="251"/>
      <c r="AX35" s="251"/>
      <c r="AY35" s="251"/>
      <c r="AZ35" s="251"/>
      <c r="BA35" s="251"/>
      <c r="BC35" s="289"/>
      <c r="BD35" s="228"/>
      <c r="BE35" s="228"/>
      <c r="BF35" s="228"/>
      <c r="BG35" s="228"/>
      <c r="BH35" s="228"/>
      <c r="BI35" s="228"/>
      <c r="BJ35" s="228"/>
      <c r="BK35" s="251"/>
      <c r="BL35" s="290"/>
      <c r="BM35" s="290"/>
      <c r="BN35" s="290"/>
      <c r="BO35" s="290"/>
      <c r="BP35" s="251"/>
      <c r="BQ35" s="251"/>
      <c r="BR35" s="251"/>
      <c r="BS35" s="251"/>
      <c r="BT35" s="259"/>
      <c r="BU35" s="259"/>
      <c r="BV35" s="251"/>
      <c r="BW35" s="251"/>
      <c r="BX35" s="251"/>
      <c r="BY35" s="251"/>
      <c r="BZ35" s="260"/>
      <c r="CA35" s="260"/>
      <c r="CB35" s="251"/>
      <c r="CC35" s="251"/>
      <c r="CD35" s="251"/>
      <c r="CE35" s="251"/>
      <c r="CF35" s="251"/>
      <c r="CG35" s="263"/>
      <c r="CH35" s="263"/>
      <c r="CI35" s="263"/>
      <c r="CJ35" s="263"/>
      <c r="CK35" s="263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CX35" s="264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IG35"/>
    </row>
    <row r="36" spans="1:241" ht="11.25" customHeight="1">
      <c r="A36" s="304"/>
      <c r="B36" s="282"/>
      <c r="C36" s="265"/>
      <c r="D36" s="265"/>
      <c r="E36" s="266"/>
      <c r="F36" s="267"/>
      <c r="G36" s="266"/>
      <c r="H36" s="268"/>
      <c r="I36" s="269"/>
      <c r="J36" s="269"/>
      <c r="K36" s="270"/>
      <c r="L36" s="271"/>
      <c r="M36" s="268"/>
      <c r="N36" s="269"/>
      <c r="O36" s="269"/>
      <c r="P36" s="285"/>
      <c r="Q36" s="249" t="s">
        <v>261</v>
      </c>
      <c r="R36" s="250">
        <v>2</v>
      </c>
      <c r="S36" s="251"/>
      <c r="T36" s="212"/>
      <c r="U36" s="213"/>
      <c r="V36" s="214"/>
      <c r="W36" s="251"/>
      <c r="X36" s="167"/>
      <c r="Y36" s="251"/>
      <c r="Z36" s="251"/>
      <c r="AA36" s="218"/>
      <c r="AB36" s="251"/>
      <c r="AC36" s="220"/>
      <c r="AD36" s="251"/>
      <c r="AE36" s="222"/>
      <c r="AF36" s="223"/>
      <c r="AG36" s="251"/>
      <c r="AH36" s="225"/>
      <c r="AI36" s="226"/>
      <c r="AJ36" s="251"/>
      <c r="AK36" s="251"/>
      <c r="AL36" s="251"/>
      <c r="AM36" s="251"/>
      <c r="AN36" s="251"/>
      <c r="AO36" s="251"/>
      <c r="AP36" s="251"/>
      <c r="AQ36" s="252"/>
      <c r="AR36" s="252"/>
      <c r="AS36" s="252"/>
      <c r="AT36" s="251"/>
      <c r="AU36" s="251"/>
      <c r="AV36" s="251"/>
      <c r="AW36" s="251"/>
      <c r="AX36" s="251"/>
      <c r="AY36" s="251"/>
      <c r="AZ36" s="251"/>
      <c r="BA36" s="251"/>
      <c r="BC36" s="289"/>
      <c r="BD36" s="228"/>
      <c r="BE36" s="228"/>
      <c r="BF36" s="228"/>
      <c r="BG36" s="228"/>
      <c r="BH36" s="228"/>
      <c r="BI36" s="228"/>
      <c r="BJ36" s="228"/>
      <c r="BK36" s="251"/>
      <c r="BL36" s="290"/>
      <c r="BM36" s="290"/>
      <c r="BN36" s="290"/>
      <c r="BO36" s="290"/>
      <c r="BP36" s="251"/>
      <c r="BQ36" s="251"/>
      <c r="BR36" s="251"/>
      <c r="BS36" s="251"/>
      <c r="BT36" s="259"/>
      <c r="BU36" s="259"/>
      <c r="BV36" s="251"/>
      <c r="BW36" s="251"/>
      <c r="BX36" s="251"/>
      <c r="BY36" s="251"/>
      <c r="BZ36" s="260"/>
      <c r="CA36" s="260"/>
      <c r="CB36" s="251"/>
      <c r="CC36" s="251"/>
      <c r="CD36" s="251"/>
      <c r="CE36" s="251"/>
      <c r="CF36" s="251"/>
      <c r="CG36" s="263"/>
      <c r="CH36" s="263"/>
      <c r="CI36" s="263"/>
      <c r="CJ36" s="263"/>
      <c r="CK36" s="263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264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IG36"/>
    </row>
    <row r="37" spans="1:241" ht="11.25" customHeight="1">
      <c r="A37" s="304"/>
      <c r="B37" s="282"/>
      <c r="C37" s="265"/>
      <c r="D37" s="265"/>
      <c r="E37" s="266"/>
      <c r="F37" s="267"/>
      <c r="G37" s="266"/>
      <c r="H37" s="268"/>
      <c r="I37" s="269"/>
      <c r="J37" s="269"/>
      <c r="K37" s="270"/>
      <c r="L37" s="305"/>
      <c r="M37" s="268"/>
      <c r="N37" s="269"/>
      <c r="O37" s="269"/>
      <c r="P37" s="285"/>
      <c r="Q37" s="249" t="s">
        <v>262</v>
      </c>
      <c r="R37" s="275">
        <v>2</v>
      </c>
      <c r="S37" s="274"/>
      <c r="T37" s="212"/>
      <c r="U37" s="213"/>
      <c r="V37" s="214"/>
      <c r="W37" s="274"/>
      <c r="X37" s="167"/>
      <c r="Y37" s="274"/>
      <c r="Z37" s="274"/>
      <c r="AA37" s="218"/>
      <c r="AB37" s="274"/>
      <c r="AC37" s="220"/>
      <c r="AD37" s="274"/>
      <c r="AE37" s="222"/>
      <c r="AF37" s="223"/>
      <c r="AG37" s="274"/>
      <c r="AH37" s="225"/>
      <c r="AI37" s="226"/>
      <c r="AJ37" s="274"/>
      <c r="AK37" s="274"/>
      <c r="AL37" s="274"/>
      <c r="AM37" s="274"/>
      <c r="AN37" s="274"/>
      <c r="AO37" s="274"/>
      <c r="AP37" s="274"/>
      <c r="AQ37" s="276"/>
      <c r="AR37" s="276"/>
      <c r="AS37" s="276"/>
      <c r="AT37" s="274"/>
      <c r="AU37" s="274"/>
      <c r="AV37" s="274"/>
      <c r="AW37" s="274"/>
      <c r="AX37" s="274"/>
      <c r="AY37" s="274"/>
      <c r="AZ37" s="274"/>
      <c r="BA37" s="274"/>
      <c r="BC37" s="289"/>
      <c r="BD37" s="228"/>
      <c r="BE37" s="228"/>
      <c r="BF37" s="228"/>
      <c r="BG37" s="228"/>
      <c r="BH37" s="228"/>
      <c r="BI37" s="228"/>
      <c r="BJ37" s="228"/>
      <c r="BK37" s="251"/>
      <c r="BL37" s="290"/>
      <c r="BM37" s="290"/>
      <c r="BN37" s="290"/>
      <c r="BO37" s="290"/>
      <c r="BP37" s="251"/>
      <c r="BQ37" s="251"/>
      <c r="BR37" s="251"/>
      <c r="BS37" s="251"/>
      <c r="BT37" s="259"/>
      <c r="BU37" s="259"/>
      <c r="BV37" s="251"/>
      <c r="BW37" s="251"/>
      <c r="BX37" s="251"/>
      <c r="BY37" s="251"/>
      <c r="BZ37" s="260"/>
      <c r="CA37" s="260"/>
      <c r="CB37" s="251"/>
      <c r="CC37" s="251"/>
      <c r="CD37" s="251"/>
      <c r="CE37" s="251"/>
      <c r="CF37" s="251"/>
      <c r="CG37" s="263"/>
      <c r="CH37" s="263"/>
      <c r="CI37" s="263"/>
      <c r="CJ37" s="263"/>
      <c r="CK37" s="263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264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IG37"/>
    </row>
    <row r="38" spans="1:255" s="295" customFormat="1" ht="5.25" customHeight="1">
      <c r="A38" s="278"/>
      <c r="B38" s="300"/>
      <c r="C38" s="300"/>
      <c r="D38" s="300"/>
      <c r="E38" s="300"/>
      <c r="F38" s="300"/>
      <c r="G38" s="300"/>
      <c r="H38" s="300"/>
      <c r="I38" s="300"/>
      <c r="J38" s="300"/>
      <c r="K38" s="300"/>
      <c r="L38" s="300"/>
      <c r="M38" s="300"/>
      <c r="N38" s="300"/>
      <c r="O38" s="300"/>
      <c r="P38" s="300"/>
      <c r="Q38" s="300"/>
      <c r="R38" s="300"/>
      <c r="S38" s="300"/>
      <c r="T38" s="300"/>
      <c r="U38" s="300"/>
      <c r="V38" s="300"/>
      <c r="W38" s="300"/>
      <c r="X38" s="300"/>
      <c r="Y38" s="300"/>
      <c r="Z38" s="300"/>
      <c r="AA38" s="300"/>
      <c r="AB38" s="300"/>
      <c r="AC38" s="300"/>
      <c r="AD38" s="300"/>
      <c r="AE38" s="300"/>
      <c r="AF38" s="300"/>
      <c r="AG38" s="300"/>
      <c r="AH38" s="300"/>
      <c r="AI38" s="300"/>
      <c r="AJ38" s="300"/>
      <c r="AK38" s="300"/>
      <c r="AL38" s="300"/>
      <c r="AM38" s="300"/>
      <c r="AN38" s="300"/>
      <c r="AO38" s="300"/>
      <c r="AP38" s="300"/>
      <c r="AQ38" s="300"/>
      <c r="AR38" s="300"/>
      <c r="AS38" s="300"/>
      <c r="AT38" s="300"/>
      <c r="AU38" s="300"/>
      <c r="AV38" s="300"/>
      <c r="AW38" s="300"/>
      <c r="AX38" s="300"/>
      <c r="AY38" s="300"/>
      <c r="AZ38" s="300"/>
      <c r="BA38" s="300"/>
      <c r="BB38" s="300"/>
      <c r="BC38" s="300"/>
      <c r="BD38" s="300"/>
      <c r="BE38" s="300"/>
      <c r="BF38" s="300"/>
      <c r="BG38" s="300"/>
      <c r="BH38" s="300"/>
      <c r="BI38" s="300"/>
      <c r="BJ38" s="300"/>
      <c r="BK38" s="300"/>
      <c r="BL38" s="300"/>
      <c r="BM38" s="300"/>
      <c r="BN38" s="300"/>
      <c r="BO38" s="300"/>
      <c r="BP38" s="300"/>
      <c r="BQ38" s="300"/>
      <c r="BR38" s="300"/>
      <c r="BS38" s="300"/>
      <c r="BT38" s="300"/>
      <c r="BU38" s="300"/>
      <c r="BV38" s="300"/>
      <c r="BW38" s="300"/>
      <c r="BX38" s="300"/>
      <c r="BY38" s="300"/>
      <c r="BZ38" s="300"/>
      <c r="CA38" s="300"/>
      <c r="CB38" s="300"/>
      <c r="CC38" s="300"/>
      <c r="CD38" s="300"/>
      <c r="CE38" s="300"/>
      <c r="CF38" s="300"/>
      <c r="CG38" s="300"/>
      <c r="CH38" s="300"/>
      <c r="CI38" s="300"/>
      <c r="CJ38" s="300"/>
      <c r="CK38" s="300"/>
      <c r="CL38" s="300"/>
      <c r="CM38" s="300"/>
      <c r="CN38" s="300"/>
      <c r="CO38" s="300"/>
      <c r="CP38" s="300"/>
      <c r="CQ38" s="300"/>
      <c r="CR38" s="300"/>
      <c r="CS38" s="300"/>
      <c r="CT38" s="300"/>
      <c r="CU38" s="300"/>
      <c r="CV38" s="300"/>
      <c r="CW38" s="300"/>
      <c r="CX38" s="300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IG38" s="296"/>
      <c r="IH38" s="296"/>
      <c r="II38" s="296"/>
      <c r="IJ38" s="296"/>
      <c r="IK38" s="296"/>
      <c r="IL38" s="296"/>
      <c r="IM38" s="296"/>
      <c r="IN38" s="296"/>
      <c r="IO38" s="296"/>
      <c r="IP38" s="296"/>
      <c r="IQ38" s="296"/>
      <c r="IR38" s="296"/>
      <c r="IS38" s="296"/>
      <c r="IT38" s="296"/>
      <c r="IU38" s="296"/>
    </row>
    <row r="39" spans="1:241" ht="11.25" customHeight="1">
      <c r="A39" s="306" t="s">
        <v>274</v>
      </c>
      <c r="B39" s="282" t="s">
        <v>275</v>
      </c>
      <c r="C39" s="307" t="s">
        <v>276</v>
      </c>
      <c r="D39" s="265">
        <v>33333</v>
      </c>
      <c r="E39" s="266">
        <v>89.44</v>
      </c>
      <c r="F39" s="267">
        <v>9</v>
      </c>
      <c r="G39" s="266">
        <v>0.9</v>
      </c>
      <c r="H39" s="283" t="s">
        <v>255</v>
      </c>
      <c r="I39" s="269">
        <v>9400</v>
      </c>
      <c r="J39" s="269">
        <v>480000</v>
      </c>
      <c r="K39" s="270">
        <v>8000</v>
      </c>
      <c r="L39" s="308" t="s">
        <v>256</v>
      </c>
      <c r="M39" s="284">
        <v>50</v>
      </c>
      <c r="N39" s="269">
        <v>42500</v>
      </c>
      <c r="O39" s="269">
        <v>637</v>
      </c>
      <c r="P39" s="309">
        <v>48</v>
      </c>
      <c r="Q39" s="249" t="s">
        <v>257</v>
      </c>
      <c r="R39" s="286">
        <v>8</v>
      </c>
      <c r="S39" s="251"/>
      <c r="T39" s="212"/>
      <c r="U39" s="213"/>
      <c r="V39" s="214"/>
      <c r="W39" s="251"/>
      <c r="X39" s="251"/>
      <c r="Y39" s="251"/>
      <c r="Z39" s="251"/>
      <c r="AA39" s="251"/>
      <c r="AB39" s="251"/>
      <c r="AC39" s="220"/>
      <c r="AD39" s="251"/>
      <c r="AE39" s="251"/>
      <c r="AF39" s="223"/>
      <c r="AG39" s="251"/>
      <c r="AH39" s="225"/>
      <c r="AI39" s="226"/>
      <c r="AJ39" s="251"/>
      <c r="AK39" s="251"/>
      <c r="AL39" s="287"/>
      <c r="AM39" s="287"/>
      <c r="AN39" s="287"/>
      <c r="AO39" s="287"/>
      <c r="AP39" s="230"/>
      <c r="AQ39" s="288"/>
      <c r="AR39" s="288"/>
      <c r="AS39" s="288"/>
      <c r="AT39" s="287"/>
      <c r="AU39" s="287"/>
      <c r="AV39" s="287"/>
      <c r="AW39" s="287"/>
      <c r="AX39" s="287"/>
      <c r="AY39" s="287"/>
      <c r="AZ39" s="287"/>
      <c r="BA39" s="287"/>
      <c r="BC39" s="289"/>
      <c r="BD39" s="228"/>
      <c r="BE39" s="228"/>
      <c r="BF39" s="228"/>
      <c r="BG39" s="228"/>
      <c r="BH39" s="228"/>
      <c r="BI39" s="228"/>
      <c r="BJ39" s="228"/>
      <c r="BK39" s="251"/>
      <c r="BL39" s="290"/>
      <c r="BM39" s="290"/>
      <c r="BN39" s="290"/>
      <c r="BO39" s="290"/>
      <c r="BP39" s="251"/>
      <c r="BQ39" s="291"/>
      <c r="BR39" s="251"/>
      <c r="BS39" s="251"/>
      <c r="BT39" s="259"/>
      <c r="BU39" s="259"/>
      <c r="BV39" s="251"/>
      <c r="BW39" s="310"/>
      <c r="BX39" s="251"/>
      <c r="BY39" s="251"/>
      <c r="BZ39" s="260"/>
      <c r="CA39" s="260"/>
      <c r="CB39" s="251"/>
      <c r="CC39" s="292"/>
      <c r="CD39" s="251"/>
      <c r="CE39" s="262"/>
      <c r="CF39" s="251"/>
      <c r="CG39" s="263"/>
      <c r="CH39" s="263"/>
      <c r="CI39" s="263"/>
      <c r="CJ39" s="263"/>
      <c r="CK39" s="263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51"/>
      <c r="CX39" s="264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IG39"/>
    </row>
    <row r="40" spans="1:241" ht="11.25" customHeight="1">
      <c r="A40" s="306"/>
      <c r="B40" s="282"/>
      <c r="C40" s="307" t="s">
        <v>277</v>
      </c>
      <c r="D40" s="265"/>
      <c r="E40" s="266"/>
      <c r="F40" s="267"/>
      <c r="G40" s="266"/>
      <c r="H40" s="268"/>
      <c r="I40" s="269"/>
      <c r="J40" s="269"/>
      <c r="K40" s="270"/>
      <c r="L40" s="271"/>
      <c r="M40" s="272"/>
      <c r="N40" s="269"/>
      <c r="O40" s="269"/>
      <c r="P40" s="309"/>
      <c r="Q40" s="249" t="s">
        <v>258</v>
      </c>
      <c r="R40" s="250">
        <v>8</v>
      </c>
      <c r="S40" s="251"/>
      <c r="T40" s="212"/>
      <c r="U40" s="213"/>
      <c r="V40" s="214"/>
      <c r="W40" s="215"/>
      <c r="X40" s="251"/>
      <c r="Y40" s="216"/>
      <c r="Z40" s="251"/>
      <c r="AA40" s="251"/>
      <c r="AB40" s="251"/>
      <c r="AC40" s="220"/>
      <c r="AD40" s="251"/>
      <c r="AE40" s="251"/>
      <c r="AF40" s="223"/>
      <c r="AG40" s="251"/>
      <c r="AH40" s="225"/>
      <c r="AI40" s="226"/>
      <c r="AJ40" s="251"/>
      <c r="AK40" s="251"/>
      <c r="AL40" s="251"/>
      <c r="AM40" s="251"/>
      <c r="AN40" s="251"/>
      <c r="AO40" s="251"/>
      <c r="AP40" s="230"/>
      <c r="AQ40" s="252"/>
      <c r="AR40" s="252"/>
      <c r="AS40" s="311"/>
      <c r="AT40" s="251"/>
      <c r="AU40" s="251"/>
      <c r="AV40" s="251"/>
      <c r="AW40" s="251"/>
      <c r="AX40" s="251"/>
      <c r="AY40" s="251"/>
      <c r="AZ40" s="251"/>
      <c r="BA40" s="251"/>
      <c r="BC40" s="289"/>
      <c r="BD40" s="228"/>
      <c r="BE40" s="228"/>
      <c r="BF40" s="228"/>
      <c r="BG40" s="228"/>
      <c r="BH40" s="228"/>
      <c r="BI40" s="228"/>
      <c r="BJ40" s="228"/>
      <c r="BK40" s="251"/>
      <c r="BL40" s="290"/>
      <c r="BM40" s="290"/>
      <c r="BN40" s="290"/>
      <c r="BO40" s="290"/>
      <c r="BP40" s="251"/>
      <c r="BQ40" s="251"/>
      <c r="BR40" s="251"/>
      <c r="BS40" s="251"/>
      <c r="BT40" s="259"/>
      <c r="BU40" s="259"/>
      <c r="BV40" s="251"/>
      <c r="BW40" s="251"/>
      <c r="BX40" s="251"/>
      <c r="BY40" s="251"/>
      <c r="BZ40" s="260"/>
      <c r="CA40" s="260"/>
      <c r="CB40" s="251"/>
      <c r="CC40" s="251"/>
      <c r="CD40" s="251"/>
      <c r="CE40" s="251"/>
      <c r="CF40" s="251"/>
      <c r="CG40" s="263"/>
      <c r="CH40" s="263"/>
      <c r="CI40" s="263"/>
      <c r="CJ40" s="263"/>
      <c r="CK40" s="263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264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IG40"/>
    </row>
    <row r="41" spans="1:241" ht="11.25" customHeight="1">
      <c r="A41" s="306"/>
      <c r="B41" s="282"/>
      <c r="C41" s="265"/>
      <c r="D41" s="265"/>
      <c r="E41" s="266"/>
      <c r="F41" s="267"/>
      <c r="G41" s="266"/>
      <c r="H41" s="268"/>
      <c r="I41" s="269"/>
      <c r="J41" s="269"/>
      <c r="K41" s="270"/>
      <c r="L41" s="271"/>
      <c r="M41" s="268"/>
      <c r="N41" s="269"/>
      <c r="O41" s="269"/>
      <c r="P41" s="309"/>
      <c r="Q41" s="249" t="s">
        <v>259</v>
      </c>
      <c r="R41" s="250">
        <v>8</v>
      </c>
      <c r="S41" s="211"/>
      <c r="T41" s="212"/>
      <c r="U41" s="213"/>
      <c r="V41" s="214"/>
      <c r="W41" s="215"/>
      <c r="X41" s="167"/>
      <c r="Y41" s="251"/>
      <c r="Z41" s="251"/>
      <c r="AA41" s="251"/>
      <c r="AB41" s="251"/>
      <c r="AC41" s="220"/>
      <c r="AD41" s="251"/>
      <c r="AE41" s="251"/>
      <c r="AF41" s="223"/>
      <c r="AG41" s="251"/>
      <c r="AH41" s="225"/>
      <c r="AI41" s="251"/>
      <c r="AJ41" s="251"/>
      <c r="AK41" s="251"/>
      <c r="AL41" s="251"/>
      <c r="AM41" s="251"/>
      <c r="AN41" s="251"/>
      <c r="AO41" s="251"/>
      <c r="AP41" s="230"/>
      <c r="AQ41" s="252"/>
      <c r="AR41" s="252"/>
      <c r="AS41" s="252"/>
      <c r="AT41" s="251"/>
      <c r="AU41" s="251"/>
      <c r="AV41" s="251"/>
      <c r="AW41" s="251"/>
      <c r="AX41" s="251"/>
      <c r="AY41" s="251"/>
      <c r="AZ41" s="251"/>
      <c r="BA41" s="251"/>
      <c r="BC41" s="289"/>
      <c r="BD41" s="228"/>
      <c r="BE41" s="228"/>
      <c r="BF41" s="228"/>
      <c r="BG41" s="228"/>
      <c r="BH41" s="228"/>
      <c r="BI41" s="228"/>
      <c r="BJ41" s="228"/>
      <c r="BK41" s="251"/>
      <c r="BL41" s="290"/>
      <c r="BM41" s="290"/>
      <c r="BN41" s="290"/>
      <c r="BO41" s="290"/>
      <c r="BP41" s="251"/>
      <c r="BQ41" s="251"/>
      <c r="BR41" s="251"/>
      <c r="BS41" s="251"/>
      <c r="BT41" s="259"/>
      <c r="BU41" s="259"/>
      <c r="BV41" s="251"/>
      <c r="BW41" s="251"/>
      <c r="BX41" s="251"/>
      <c r="BY41" s="251"/>
      <c r="BZ41" s="260"/>
      <c r="CA41" s="260"/>
      <c r="CB41" s="251"/>
      <c r="CC41" s="251"/>
      <c r="CD41" s="251"/>
      <c r="CE41" s="251"/>
      <c r="CF41" s="251"/>
      <c r="CG41" s="263"/>
      <c r="CH41" s="263"/>
      <c r="CI41" s="263"/>
      <c r="CJ41" s="263"/>
      <c r="CK41" s="263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264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IG41"/>
    </row>
    <row r="42" spans="1:241" ht="11.25" customHeight="1">
      <c r="A42" s="306"/>
      <c r="B42" s="282"/>
      <c r="C42" s="265"/>
      <c r="D42" s="265"/>
      <c r="E42" s="266"/>
      <c r="F42" s="267"/>
      <c r="G42" s="266"/>
      <c r="H42" s="268"/>
      <c r="I42" s="269"/>
      <c r="J42" s="269"/>
      <c r="K42" s="270"/>
      <c r="L42" s="271"/>
      <c r="M42" s="268"/>
      <c r="N42" s="269"/>
      <c r="O42" s="269"/>
      <c r="P42" s="309"/>
      <c r="Q42" s="249" t="s">
        <v>260</v>
      </c>
      <c r="R42" s="250">
        <v>8</v>
      </c>
      <c r="S42" s="251"/>
      <c r="T42" s="212"/>
      <c r="U42" s="213"/>
      <c r="V42" s="214"/>
      <c r="W42" s="215"/>
      <c r="X42" s="251"/>
      <c r="Y42" s="216"/>
      <c r="Z42" s="251"/>
      <c r="AA42" s="251"/>
      <c r="AB42" s="251"/>
      <c r="AC42" s="220"/>
      <c r="AD42" s="251"/>
      <c r="AE42" s="251"/>
      <c r="AF42" s="223"/>
      <c r="AG42" s="251"/>
      <c r="AH42" s="225"/>
      <c r="AI42" s="226"/>
      <c r="AJ42" s="251"/>
      <c r="AK42" s="251"/>
      <c r="AL42" s="251"/>
      <c r="AM42" s="251"/>
      <c r="AN42" s="251"/>
      <c r="AO42" s="251"/>
      <c r="AP42" s="230"/>
      <c r="AQ42" s="252"/>
      <c r="AR42" s="252"/>
      <c r="AS42" s="311"/>
      <c r="AT42" s="251"/>
      <c r="AU42" s="251"/>
      <c r="AV42" s="251"/>
      <c r="AW42" s="251"/>
      <c r="AX42" s="251"/>
      <c r="AY42" s="251"/>
      <c r="AZ42" s="251"/>
      <c r="BA42" s="251"/>
      <c r="BC42" s="289"/>
      <c r="BD42" s="228"/>
      <c r="BE42" s="228"/>
      <c r="BF42" s="228"/>
      <c r="BG42" s="228"/>
      <c r="BH42" s="228"/>
      <c r="BI42" s="228"/>
      <c r="BJ42" s="228"/>
      <c r="BK42" s="251"/>
      <c r="BL42" s="290"/>
      <c r="BM42" s="290"/>
      <c r="BN42" s="290"/>
      <c r="BO42" s="290"/>
      <c r="BP42" s="251"/>
      <c r="BQ42" s="251"/>
      <c r="BR42" s="251"/>
      <c r="BS42" s="251"/>
      <c r="BT42" s="259"/>
      <c r="BU42" s="259"/>
      <c r="BV42" s="251"/>
      <c r="BW42" s="251"/>
      <c r="BX42" s="251"/>
      <c r="BY42" s="251"/>
      <c r="BZ42" s="260"/>
      <c r="CA42" s="260"/>
      <c r="CB42" s="251"/>
      <c r="CC42" s="251"/>
      <c r="CD42" s="251"/>
      <c r="CE42" s="251"/>
      <c r="CF42" s="251"/>
      <c r="CG42" s="263"/>
      <c r="CH42" s="263"/>
      <c r="CI42" s="263"/>
      <c r="CJ42" s="263"/>
      <c r="CK42" s="263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264"/>
      <c r="IG42"/>
    </row>
    <row r="43" spans="1:241" ht="11.25" customHeight="1">
      <c r="A43" s="306"/>
      <c r="B43" s="282"/>
      <c r="C43" s="265"/>
      <c r="D43" s="265"/>
      <c r="E43" s="266"/>
      <c r="F43" s="267"/>
      <c r="G43" s="266"/>
      <c r="H43" s="268"/>
      <c r="I43" s="269"/>
      <c r="J43" s="269"/>
      <c r="K43" s="270"/>
      <c r="L43" s="271"/>
      <c r="M43" s="268"/>
      <c r="N43" s="269"/>
      <c r="O43" s="269"/>
      <c r="P43" s="309"/>
      <c r="Q43" s="249" t="s">
        <v>261</v>
      </c>
      <c r="R43" s="250">
        <v>8</v>
      </c>
      <c r="S43" s="251"/>
      <c r="T43" s="212"/>
      <c r="U43" s="213"/>
      <c r="V43" s="214"/>
      <c r="W43" s="251"/>
      <c r="X43" s="251"/>
      <c r="Y43" s="251"/>
      <c r="Z43" s="251"/>
      <c r="AA43" s="251"/>
      <c r="AB43" s="251"/>
      <c r="AC43" s="220"/>
      <c r="AD43" s="251"/>
      <c r="AE43" s="222"/>
      <c r="AF43" s="223"/>
      <c r="AG43" s="251"/>
      <c r="AH43" s="225"/>
      <c r="AI43" s="226"/>
      <c r="AJ43" s="251"/>
      <c r="AK43" s="251"/>
      <c r="AL43" s="251"/>
      <c r="AM43" s="251"/>
      <c r="AN43" s="251"/>
      <c r="AO43" s="251"/>
      <c r="AP43" s="230"/>
      <c r="AQ43" s="252"/>
      <c r="AR43" s="252"/>
      <c r="AS43" s="311"/>
      <c r="AT43" s="251"/>
      <c r="AU43" s="251"/>
      <c r="AV43" s="251"/>
      <c r="AW43" s="251"/>
      <c r="AX43" s="251"/>
      <c r="AY43" s="251"/>
      <c r="AZ43" s="251"/>
      <c r="BA43" s="251"/>
      <c r="BC43" s="289"/>
      <c r="BD43" s="228"/>
      <c r="BE43" s="228"/>
      <c r="BF43" s="228"/>
      <c r="BG43" s="228"/>
      <c r="BH43" s="228"/>
      <c r="BI43" s="228"/>
      <c r="BJ43" s="228"/>
      <c r="BK43" s="251"/>
      <c r="BL43" s="290"/>
      <c r="BM43" s="290"/>
      <c r="BN43" s="290"/>
      <c r="BO43" s="290"/>
      <c r="BP43" s="251"/>
      <c r="BQ43" s="251"/>
      <c r="BR43" s="251"/>
      <c r="BS43" s="251"/>
      <c r="BT43" s="259"/>
      <c r="BU43" s="259"/>
      <c r="BV43" s="251"/>
      <c r="BW43" s="251"/>
      <c r="BX43" s="251"/>
      <c r="BY43" s="251"/>
      <c r="BZ43" s="260"/>
      <c r="CA43" s="260"/>
      <c r="CB43" s="251"/>
      <c r="CC43" s="251"/>
      <c r="CD43" s="251"/>
      <c r="CE43" s="251"/>
      <c r="CF43" s="251"/>
      <c r="CG43" s="263"/>
      <c r="CH43" s="263"/>
      <c r="CI43" s="263"/>
      <c r="CJ43" s="263"/>
      <c r="CK43" s="263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51"/>
      <c r="CX43" s="264"/>
      <c r="IG43"/>
    </row>
    <row r="44" spans="1:241" ht="11.25" customHeight="1">
      <c r="A44" s="306"/>
      <c r="B44" s="282"/>
      <c r="C44" s="265"/>
      <c r="D44" s="265"/>
      <c r="E44" s="266"/>
      <c r="F44" s="267"/>
      <c r="G44" s="266"/>
      <c r="H44" s="268"/>
      <c r="I44" s="269"/>
      <c r="J44" s="269"/>
      <c r="K44" s="270"/>
      <c r="L44" s="271"/>
      <c r="M44" s="268"/>
      <c r="N44" s="269"/>
      <c r="O44" s="269"/>
      <c r="P44" s="309"/>
      <c r="Q44" s="249" t="s">
        <v>262</v>
      </c>
      <c r="R44" s="275">
        <v>8</v>
      </c>
      <c r="S44" s="274"/>
      <c r="T44" s="212"/>
      <c r="U44" s="213"/>
      <c r="V44" s="214"/>
      <c r="W44" s="274"/>
      <c r="X44" s="274"/>
      <c r="Y44" s="274"/>
      <c r="Z44" s="274"/>
      <c r="AA44" s="274"/>
      <c r="AB44" s="274"/>
      <c r="AC44" s="220"/>
      <c r="AD44" s="274"/>
      <c r="AE44" s="222"/>
      <c r="AF44" s="223"/>
      <c r="AG44" s="274"/>
      <c r="AH44" s="225"/>
      <c r="AI44" s="226"/>
      <c r="AJ44" s="274"/>
      <c r="AK44" s="274"/>
      <c r="AL44" s="274"/>
      <c r="AM44" s="274"/>
      <c r="AN44" s="274"/>
      <c r="AO44" s="274"/>
      <c r="AP44" s="230"/>
      <c r="AQ44" s="276"/>
      <c r="AR44" s="276"/>
      <c r="AS44" s="311"/>
      <c r="AT44" s="274"/>
      <c r="AU44" s="274"/>
      <c r="AV44" s="274"/>
      <c r="AW44" s="274"/>
      <c r="AX44" s="274"/>
      <c r="AY44" s="274"/>
      <c r="AZ44" s="274"/>
      <c r="BA44" s="274"/>
      <c r="BC44" s="289"/>
      <c r="BD44" s="228"/>
      <c r="BE44" s="228"/>
      <c r="BF44" s="228"/>
      <c r="BG44" s="228"/>
      <c r="BH44" s="228"/>
      <c r="BI44" s="228"/>
      <c r="BJ44" s="228"/>
      <c r="BK44" s="251"/>
      <c r="BL44" s="290"/>
      <c r="BM44" s="290"/>
      <c r="BN44" s="290"/>
      <c r="BO44" s="290"/>
      <c r="BP44" s="251"/>
      <c r="BQ44" s="251"/>
      <c r="BR44" s="251"/>
      <c r="BS44" s="251"/>
      <c r="BT44" s="259"/>
      <c r="BU44" s="259"/>
      <c r="BV44" s="251"/>
      <c r="BW44" s="251"/>
      <c r="BX44" s="251"/>
      <c r="BY44" s="251"/>
      <c r="BZ44" s="260"/>
      <c r="CA44" s="260"/>
      <c r="CB44" s="251"/>
      <c r="CC44" s="251"/>
      <c r="CD44" s="251"/>
      <c r="CE44" s="251"/>
      <c r="CF44" s="251"/>
      <c r="CG44" s="263"/>
      <c r="CH44" s="263"/>
      <c r="CI44" s="263"/>
      <c r="CJ44" s="263"/>
      <c r="CK44" s="263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264"/>
      <c r="IG44"/>
    </row>
    <row r="45" spans="1:255" s="312" customFormat="1" ht="5.25" customHeight="1">
      <c r="A45" s="278"/>
      <c r="B45" s="300"/>
      <c r="C45" s="300"/>
      <c r="D45" s="300"/>
      <c r="E45" s="300"/>
      <c r="F45" s="300"/>
      <c r="G45" s="300"/>
      <c r="H45" s="300"/>
      <c r="I45" s="300"/>
      <c r="J45" s="300"/>
      <c r="K45" s="300"/>
      <c r="L45" s="300"/>
      <c r="M45" s="300"/>
      <c r="N45" s="300"/>
      <c r="O45" s="300"/>
      <c r="P45" s="300"/>
      <c r="Q45" s="300"/>
      <c r="R45" s="300"/>
      <c r="S45" s="300"/>
      <c r="T45" s="300"/>
      <c r="U45" s="300"/>
      <c r="V45" s="300"/>
      <c r="W45" s="300"/>
      <c r="X45" s="300"/>
      <c r="Y45" s="300"/>
      <c r="Z45" s="300"/>
      <c r="AA45" s="300"/>
      <c r="AB45" s="300"/>
      <c r="AC45" s="300"/>
      <c r="AD45" s="300"/>
      <c r="AE45" s="300"/>
      <c r="AF45" s="300"/>
      <c r="AG45" s="300"/>
      <c r="AH45" s="300"/>
      <c r="AI45" s="300"/>
      <c r="AJ45" s="300"/>
      <c r="AK45" s="300"/>
      <c r="AL45" s="300"/>
      <c r="AM45" s="300"/>
      <c r="AN45" s="300"/>
      <c r="AO45" s="300"/>
      <c r="AP45" s="300"/>
      <c r="AQ45" s="300"/>
      <c r="AR45" s="300"/>
      <c r="AS45" s="300"/>
      <c r="AT45" s="300"/>
      <c r="AU45" s="300"/>
      <c r="AV45" s="300"/>
      <c r="AW45" s="300"/>
      <c r="AX45" s="300"/>
      <c r="AY45" s="300"/>
      <c r="AZ45" s="300"/>
      <c r="BA45" s="300"/>
      <c r="BB45" s="300"/>
      <c r="BC45" s="300"/>
      <c r="BD45" s="300"/>
      <c r="BE45" s="300"/>
      <c r="BF45" s="300"/>
      <c r="BG45" s="300"/>
      <c r="BH45" s="300"/>
      <c r="BI45" s="300"/>
      <c r="BJ45" s="300"/>
      <c r="BK45" s="300"/>
      <c r="BL45" s="300"/>
      <c r="BM45" s="300"/>
      <c r="BN45" s="300"/>
      <c r="BO45" s="300"/>
      <c r="BP45" s="300"/>
      <c r="BQ45" s="300"/>
      <c r="BR45" s="300"/>
      <c r="BS45" s="300"/>
      <c r="BT45" s="300"/>
      <c r="BU45" s="300"/>
      <c r="BV45" s="300"/>
      <c r="BW45" s="300"/>
      <c r="BX45" s="300"/>
      <c r="BY45" s="300"/>
      <c r="BZ45" s="300"/>
      <c r="CA45" s="300"/>
      <c r="CB45" s="300"/>
      <c r="CC45" s="300"/>
      <c r="CD45" s="300"/>
      <c r="CE45" s="300"/>
      <c r="CF45" s="300"/>
      <c r="CG45" s="300"/>
      <c r="CH45" s="300"/>
      <c r="CI45" s="300"/>
      <c r="CJ45" s="300"/>
      <c r="CK45" s="300"/>
      <c r="CL45" s="300"/>
      <c r="CM45" s="300"/>
      <c r="CN45" s="300"/>
      <c r="CO45" s="300"/>
      <c r="CP45" s="300"/>
      <c r="CQ45" s="300"/>
      <c r="CR45" s="300"/>
      <c r="CS45" s="300"/>
      <c r="CT45" s="300"/>
      <c r="CU45" s="300"/>
      <c r="CV45" s="300"/>
      <c r="CW45" s="300"/>
      <c r="CX45" s="300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IG45" s="313"/>
      <c r="IH45" s="313"/>
      <c r="II45" s="313"/>
      <c r="IJ45" s="313"/>
      <c r="IK45" s="313"/>
      <c r="IL45" s="313"/>
      <c r="IM45" s="313"/>
      <c r="IN45" s="313"/>
      <c r="IO45" s="313"/>
      <c r="IP45" s="313"/>
      <c r="IQ45" s="313"/>
      <c r="IR45" s="313"/>
      <c r="IS45" s="313"/>
      <c r="IT45" s="313"/>
      <c r="IU45" s="313"/>
    </row>
    <row r="46" spans="1:241" ht="11.25" customHeight="1">
      <c r="A46" s="314" t="s">
        <v>278</v>
      </c>
      <c r="B46" s="282" t="s">
        <v>279</v>
      </c>
      <c r="C46" s="307" t="s">
        <v>276</v>
      </c>
      <c r="D46" s="265">
        <v>100000</v>
      </c>
      <c r="E46" s="266">
        <v>96.99</v>
      </c>
      <c r="F46" s="267">
        <v>11</v>
      </c>
      <c r="G46" s="266">
        <v>0.8</v>
      </c>
      <c r="H46" s="283" t="s">
        <v>273</v>
      </c>
      <c r="I46" s="269">
        <v>9400</v>
      </c>
      <c r="J46" s="269">
        <v>120000</v>
      </c>
      <c r="K46" s="270">
        <v>8000</v>
      </c>
      <c r="L46" s="246" t="s">
        <v>256</v>
      </c>
      <c r="M46" s="284">
        <v>25</v>
      </c>
      <c r="N46" s="269">
        <v>28500</v>
      </c>
      <c r="O46" s="269">
        <v>855</v>
      </c>
      <c r="P46" s="285">
        <v>6</v>
      </c>
      <c r="Q46" s="249" t="s">
        <v>257</v>
      </c>
      <c r="R46" s="286">
        <v>1</v>
      </c>
      <c r="S46" s="287"/>
      <c r="T46" s="287"/>
      <c r="U46" s="287"/>
      <c r="V46" s="287"/>
      <c r="W46" s="287"/>
      <c r="X46" s="287"/>
      <c r="Y46" s="287"/>
      <c r="Z46" s="315"/>
      <c r="AA46" s="287"/>
      <c r="AB46" s="287"/>
      <c r="AC46" s="287"/>
      <c r="AD46" s="287"/>
      <c r="AE46" s="287"/>
      <c r="AF46" s="287"/>
      <c r="AG46" s="287"/>
      <c r="AH46" s="287"/>
      <c r="AI46" s="287"/>
      <c r="AJ46" s="287"/>
      <c r="AK46" s="287"/>
      <c r="AL46" s="287"/>
      <c r="AM46" s="316"/>
      <c r="AN46" s="317"/>
      <c r="AO46" s="317"/>
      <c r="AP46" s="287"/>
      <c r="AQ46" s="288"/>
      <c r="AR46" s="288"/>
      <c r="AS46" s="288"/>
      <c r="AT46" s="287"/>
      <c r="AU46" s="287"/>
      <c r="AV46" s="287"/>
      <c r="AW46" s="287"/>
      <c r="AX46" s="287"/>
      <c r="AY46" s="287"/>
      <c r="AZ46" s="287"/>
      <c r="BA46" s="287"/>
      <c r="BC46" s="289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6"/>
      <c r="BY46" s="256"/>
      <c r="BZ46" s="256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316"/>
      <c r="CU46" s="316"/>
      <c r="CV46" s="316"/>
      <c r="CW46" s="251"/>
      <c r="CX46" s="264"/>
      <c r="IG46"/>
    </row>
    <row r="47" spans="1:241" ht="11.25" customHeight="1">
      <c r="A47" s="314"/>
      <c r="B47" s="282"/>
      <c r="C47" s="307" t="s">
        <v>277</v>
      </c>
      <c r="D47" s="265"/>
      <c r="E47" s="266"/>
      <c r="F47" s="267"/>
      <c r="G47" s="266"/>
      <c r="H47" s="268"/>
      <c r="I47" s="269"/>
      <c r="J47" s="269"/>
      <c r="K47" s="270"/>
      <c r="L47" s="271"/>
      <c r="M47" s="272"/>
      <c r="N47" s="269"/>
      <c r="O47" s="269"/>
      <c r="P47" s="285"/>
      <c r="Q47" s="249" t="s">
        <v>258</v>
      </c>
      <c r="R47" s="250">
        <v>1</v>
      </c>
      <c r="S47" s="251"/>
      <c r="T47" s="251"/>
      <c r="U47" s="251"/>
      <c r="V47" s="251"/>
      <c r="W47" s="251"/>
      <c r="X47" s="251"/>
      <c r="Y47" s="251"/>
      <c r="Z47" s="318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316"/>
      <c r="AN47" s="316"/>
      <c r="AO47" s="316"/>
      <c r="AP47" s="251"/>
      <c r="AQ47" s="252"/>
      <c r="AR47" s="252"/>
      <c r="AS47" s="252"/>
      <c r="AT47" s="251"/>
      <c r="AU47" s="251"/>
      <c r="AV47" s="251"/>
      <c r="AW47" s="251"/>
      <c r="AX47" s="251"/>
      <c r="AY47" s="251"/>
      <c r="AZ47" s="251"/>
      <c r="BA47" s="251"/>
      <c r="BC47" s="289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6"/>
      <c r="BY47" s="256"/>
      <c r="BZ47" s="256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316"/>
      <c r="CU47" s="316"/>
      <c r="CV47" s="316"/>
      <c r="CW47" s="251"/>
      <c r="CX47" s="264"/>
      <c r="IG47"/>
    </row>
    <row r="48" spans="1:241" ht="11.25" customHeight="1">
      <c r="A48" s="314"/>
      <c r="B48" s="282"/>
      <c r="C48" s="265"/>
      <c r="D48" s="265"/>
      <c r="E48" s="266"/>
      <c r="F48" s="267"/>
      <c r="G48" s="266"/>
      <c r="H48" s="268"/>
      <c r="I48" s="269"/>
      <c r="J48" s="269"/>
      <c r="K48" s="270"/>
      <c r="L48" s="271"/>
      <c r="M48" s="268"/>
      <c r="N48" s="269"/>
      <c r="O48" s="269"/>
      <c r="P48" s="285"/>
      <c r="Q48" s="249" t="s">
        <v>259</v>
      </c>
      <c r="R48" s="250">
        <v>1</v>
      </c>
      <c r="S48" s="251"/>
      <c r="T48" s="251"/>
      <c r="U48" s="251"/>
      <c r="V48" s="251"/>
      <c r="W48" s="251"/>
      <c r="X48" s="251"/>
      <c r="Y48" s="251"/>
      <c r="Z48" s="318"/>
      <c r="AA48" s="251"/>
      <c r="AB48" s="251"/>
      <c r="AC48" s="251"/>
      <c r="AD48" s="251"/>
      <c r="AE48" s="251"/>
      <c r="AF48" s="251"/>
      <c r="AG48" s="251"/>
      <c r="AH48" s="251"/>
      <c r="AI48" s="251"/>
      <c r="AJ48" s="251"/>
      <c r="AK48" s="251"/>
      <c r="AL48" s="251"/>
      <c r="AM48" s="316"/>
      <c r="AN48" s="316"/>
      <c r="AO48" s="316"/>
      <c r="AP48" s="251"/>
      <c r="AQ48" s="252"/>
      <c r="AR48" s="252"/>
      <c r="AS48" s="252"/>
      <c r="AT48" s="251"/>
      <c r="AU48" s="251"/>
      <c r="AV48" s="251"/>
      <c r="AW48" s="251"/>
      <c r="AX48" s="251"/>
      <c r="AY48" s="251"/>
      <c r="AZ48" s="251"/>
      <c r="BA48" s="251"/>
      <c r="BC48" s="289"/>
      <c r="BD48" s="251"/>
      <c r="BE48" s="251"/>
      <c r="BF48" s="251"/>
      <c r="BG48" s="251"/>
      <c r="BH48" s="251"/>
      <c r="BI48" s="251"/>
      <c r="BJ48" s="251"/>
      <c r="BK48" s="251"/>
      <c r="BL48" s="251"/>
      <c r="BM48" s="251"/>
      <c r="BN48" s="251"/>
      <c r="BO48" s="251"/>
      <c r="BP48" s="251"/>
      <c r="BQ48" s="251"/>
      <c r="BR48" s="251"/>
      <c r="BS48" s="251"/>
      <c r="BT48" s="251"/>
      <c r="BU48" s="251"/>
      <c r="BV48" s="251"/>
      <c r="BW48" s="251"/>
      <c r="BX48" s="256"/>
      <c r="BY48" s="256"/>
      <c r="BZ48" s="256"/>
      <c r="CA48" s="251"/>
      <c r="CB48" s="251"/>
      <c r="CC48" s="251"/>
      <c r="CD48" s="251"/>
      <c r="CE48" s="251"/>
      <c r="CF48" s="251"/>
      <c r="CG48" s="251"/>
      <c r="CH48" s="251"/>
      <c r="CI48" s="251"/>
      <c r="CJ48" s="251"/>
      <c r="CK48" s="251"/>
      <c r="CL48" s="251"/>
      <c r="CM48" s="251"/>
      <c r="CN48" s="251"/>
      <c r="CO48" s="251"/>
      <c r="CP48" s="251"/>
      <c r="CQ48" s="251"/>
      <c r="CR48" s="251"/>
      <c r="CS48" s="251"/>
      <c r="CT48" s="316"/>
      <c r="CU48" s="316"/>
      <c r="CV48" s="316"/>
      <c r="CW48" s="251"/>
      <c r="CX48" s="264"/>
      <c r="IG48"/>
    </row>
    <row r="49" spans="1:241" ht="11.25" customHeight="1">
      <c r="A49" s="314"/>
      <c r="B49" s="282"/>
      <c r="C49" s="265"/>
      <c r="D49" s="265"/>
      <c r="E49" s="266"/>
      <c r="F49" s="267"/>
      <c r="G49" s="266"/>
      <c r="H49" s="268"/>
      <c r="I49" s="269"/>
      <c r="J49" s="269"/>
      <c r="K49" s="270"/>
      <c r="L49" s="271"/>
      <c r="M49" s="268"/>
      <c r="N49" s="269"/>
      <c r="O49" s="269"/>
      <c r="P49" s="285"/>
      <c r="Q49" s="249" t="s">
        <v>260</v>
      </c>
      <c r="R49" s="250">
        <v>1</v>
      </c>
      <c r="S49" s="251"/>
      <c r="T49" s="251"/>
      <c r="U49" s="251"/>
      <c r="V49" s="251"/>
      <c r="W49" s="251"/>
      <c r="X49" s="251"/>
      <c r="Y49" s="251"/>
      <c r="Z49" s="318"/>
      <c r="AA49" s="251"/>
      <c r="AB49" s="251"/>
      <c r="AC49" s="251"/>
      <c r="AD49" s="251"/>
      <c r="AE49" s="251"/>
      <c r="AF49" s="251"/>
      <c r="AG49" s="251"/>
      <c r="AH49" s="251"/>
      <c r="AI49" s="251"/>
      <c r="AJ49" s="251"/>
      <c r="AK49" s="251"/>
      <c r="AL49" s="251"/>
      <c r="AM49" s="316"/>
      <c r="AN49" s="316"/>
      <c r="AO49" s="316"/>
      <c r="AP49" s="251"/>
      <c r="AQ49" s="252"/>
      <c r="AR49" s="252"/>
      <c r="AS49" s="252"/>
      <c r="AT49" s="251"/>
      <c r="AU49" s="251"/>
      <c r="AV49" s="251"/>
      <c r="AW49" s="251"/>
      <c r="AX49" s="251"/>
      <c r="AY49" s="251"/>
      <c r="AZ49" s="251"/>
      <c r="BA49" s="251"/>
      <c r="BC49" s="289"/>
      <c r="BD49" s="251"/>
      <c r="BE49" s="251"/>
      <c r="BF49" s="251"/>
      <c r="BG49" s="251"/>
      <c r="BH49" s="251"/>
      <c r="BI49" s="251"/>
      <c r="BJ49" s="251"/>
      <c r="BK49" s="251"/>
      <c r="BL49" s="251"/>
      <c r="BM49" s="251"/>
      <c r="BN49" s="251"/>
      <c r="BO49" s="251"/>
      <c r="BP49" s="251"/>
      <c r="BQ49" s="251"/>
      <c r="BR49" s="251"/>
      <c r="BS49" s="251"/>
      <c r="BT49" s="251"/>
      <c r="BU49" s="251"/>
      <c r="BV49" s="251"/>
      <c r="BW49" s="251"/>
      <c r="BX49" s="256"/>
      <c r="BY49" s="256"/>
      <c r="BZ49" s="256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316"/>
      <c r="CU49" s="316"/>
      <c r="CV49" s="316"/>
      <c r="CW49" s="251"/>
      <c r="CX49" s="264"/>
      <c r="IG49"/>
    </row>
    <row r="50" spans="1:241" ht="11.25" customHeight="1">
      <c r="A50" s="314"/>
      <c r="B50" s="282"/>
      <c r="C50" s="265"/>
      <c r="D50" s="265"/>
      <c r="E50" s="266"/>
      <c r="F50" s="267"/>
      <c r="G50" s="266"/>
      <c r="H50" s="268"/>
      <c r="I50" s="269"/>
      <c r="J50" s="269"/>
      <c r="K50" s="270"/>
      <c r="L50" s="271"/>
      <c r="M50" s="268"/>
      <c r="N50" s="269"/>
      <c r="O50" s="269"/>
      <c r="P50" s="285"/>
      <c r="Q50" s="249" t="s">
        <v>261</v>
      </c>
      <c r="R50" s="250">
        <v>1</v>
      </c>
      <c r="S50" s="251"/>
      <c r="T50" s="251"/>
      <c r="U50" s="251"/>
      <c r="V50" s="251"/>
      <c r="W50" s="251"/>
      <c r="X50" s="251"/>
      <c r="Y50" s="251"/>
      <c r="Z50" s="318"/>
      <c r="AA50" s="251"/>
      <c r="AB50" s="251"/>
      <c r="AC50" s="251"/>
      <c r="AD50" s="251"/>
      <c r="AE50" s="251"/>
      <c r="AF50" s="251"/>
      <c r="AG50" s="251"/>
      <c r="AH50" s="251"/>
      <c r="AI50" s="251"/>
      <c r="AJ50" s="251"/>
      <c r="AK50" s="251"/>
      <c r="AL50" s="251"/>
      <c r="AM50" s="316"/>
      <c r="AN50" s="316"/>
      <c r="AO50" s="316"/>
      <c r="AP50" s="251"/>
      <c r="AQ50" s="252"/>
      <c r="AR50" s="252"/>
      <c r="AS50" s="252"/>
      <c r="AT50" s="251"/>
      <c r="AU50" s="251"/>
      <c r="AV50" s="251"/>
      <c r="AW50" s="251"/>
      <c r="AX50" s="251"/>
      <c r="AY50" s="251"/>
      <c r="AZ50" s="251"/>
      <c r="BA50" s="251"/>
      <c r="BC50" s="289"/>
      <c r="BD50" s="251"/>
      <c r="BE50" s="251"/>
      <c r="BF50" s="251"/>
      <c r="BG50" s="251"/>
      <c r="BH50" s="251"/>
      <c r="BI50" s="251"/>
      <c r="BJ50" s="251"/>
      <c r="BK50" s="251"/>
      <c r="BL50" s="251"/>
      <c r="BM50" s="251"/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6"/>
      <c r="BY50" s="256"/>
      <c r="BZ50" s="256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316"/>
      <c r="CU50" s="316"/>
      <c r="CV50" s="316"/>
      <c r="CW50" s="251"/>
      <c r="CX50" s="264"/>
      <c r="IG50"/>
    </row>
    <row r="51" spans="1:241" ht="11.25" customHeight="1">
      <c r="A51" s="314"/>
      <c r="B51" s="282"/>
      <c r="C51" s="265"/>
      <c r="D51" s="265"/>
      <c r="E51" s="266"/>
      <c r="F51" s="267"/>
      <c r="G51" s="266"/>
      <c r="H51" s="268"/>
      <c r="I51" s="269"/>
      <c r="J51" s="269"/>
      <c r="K51" s="319"/>
      <c r="L51" s="320"/>
      <c r="M51" s="321"/>
      <c r="N51" s="269"/>
      <c r="O51" s="269"/>
      <c r="P51" s="285"/>
      <c r="Q51" s="249" t="s">
        <v>262</v>
      </c>
      <c r="R51" s="250">
        <v>1</v>
      </c>
      <c r="S51" s="251"/>
      <c r="T51" s="251"/>
      <c r="U51" s="251"/>
      <c r="V51" s="251"/>
      <c r="W51" s="251"/>
      <c r="X51" s="251"/>
      <c r="Y51" s="251"/>
      <c r="Z51" s="318"/>
      <c r="AA51" s="251"/>
      <c r="AB51" s="251"/>
      <c r="AC51" s="251"/>
      <c r="AD51" s="251"/>
      <c r="AE51" s="251"/>
      <c r="AF51" s="251"/>
      <c r="AG51" s="251"/>
      <c r="AH51" s="251"/>
      <c r="AI51" s="251"/>
      <c r="AJ51" s="251"/>
      <c r="AK51" s="251"/>
      <c r="AL51" s="251"/>
      <c r="AM51" s="316"/>
      <c r="AN51" s="316"/>
      <c r="AO51" s="316"/>
      <c r="AP51" s="251"/>
      <c r="AQ51" s="252"/>
      <c r="AR51" s="252"/>
      <c r="AS51" s="252"/>
      <c r="AT51" s="251"/>
      <c r="AU51" s="251"/>
      <c r="AV51" s="251"/>
      <c r="AW51" s="251"/>
      <c r="AX51" s="251"/>
      <c r="AY51" s="251"/>
      <c r="AZ51" s="251"/>
      <c r="BA51" s="251"/>
      <c r="BC51" s="289"/>
      <c r="BD51" s="251"/>
      <c r="BE51" s="251"/>
      <c r="BF51" s="251"/>
      <c r="BG51" s="251"/>
      <c r="BH51" s="251"/>
      <c r="BI51" s="251"/>
      <c r="BJ51" s="251"/>
      <c r="BK51" s="251"/>
      <c r="BL51" s="251"/>
      <c r="BM51" s="251"/>
      <c r="BN51" s="251"/>
      <c r="BO51" s="251"/>
      <c r="BP51" s="251"/>
      <c r="BQ51" s="251"/>
      <c r="BR51" s="251"/>
      <c r="BS51" s="251"/>
      <c r="BT51" s="251"/>
      <c r="BU51" s="251"/>
      <c r="BV51" s="251"/>
      <c r="BW51" s="251"/>
      <c r="BX51" s="256"/>
      <c r="BY51" s="256"/>
      <c r="BZ51" s="256"/>
      <c r="CA51" s="251"/>
      <c r="CB51" s="251"/>
      <c r="CC51" s="251"/>
      <c r="CD51" s="251"/>
      <c r="CE51" s="251"/>
      <c r="CF51" s="251"/>
      <c r="CG51" s="251"/>
      <c r="CH51" s="251"/>
      <c r="CI51" s="251"/>
      <c r="CJ51" s="251"/>
      <c r="CK51" s="251"/>
      <c r="CL51" s="251"/>
      <c r="CM51" s="251"/>
      <c r="CN51" s="251"/>
      <c r="CO51" s="251"/>
      <c r="CP51" s="251"/>
      <c r="CQ51" s="251"/>
      <c r="CR51" s="251"/>
      <c r="CS51" s="251"/>
      <c r="CT51" s="316"/>
      <c r="CU51" s="316"/>
      <c r="CV51" s="316"/>
      <c r="CW51" s="251"/>
      <c r="CX51" s="264"/>
      <c r="IG51"/>
    </row>
    <row r="52" spans="1:255" s="312" customFormat="1" ht="5.25" customHeight="1">
      <c r="A52" s="278"/>
      <c r="B52" s="300"/>
      <c r="C52" s="300"/>
      <c r="D52" s="300"/>
      <c r="E52" s="300"/>
      <c r="F52" s="300"/>
      <c r="G52" s="300"/>
      <c r="H52" s="300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300"/>
      <c r="Z52" s="300"/>
      <c r="AA52" s="300"/>
      <c r="AB52" s="300"/>
      <c r="AC52" s="300"/>
      <c r="AD52" s="300"/>
      <c r="AE52" s="300"/>
      <c r="AF52" s="300"/>
      <c r="AG52" s="300"/>
      <c r="AH52" s="300"/>
      <c r="AI52" s="300"/>
      <c r="AJ52" s="300"/>
      <c r="AK52" s="300"/>
      <c r="AL52" s="300"/>
      <c r="AM52" s="300"/>
      <c r="AN52" s="300"/>
      <c r="AO52" s="300"/>
      <c r="AP52" s="300"/>
      <c r="AQ52" s="300"/>
      <c r="AR52" s="300"/>
      <c r="AS52" s="300"/>
      <c r="AT52" s="300"/>
      <c r="AU52" s="300"/>
      <c r="AV52" s="300"/>
      <c r="AW52" s="300"/>
      <c r="AX52" s="300"/>
      <c r="AY52" s="300"/>
      <c r="AZ52" s="300"/>
      <c r="BA52" s="300"/>
      <c r="BB52" s="300"/>
      <c r="BC52" s="300"/>
      <c r="BD52" s="300"/>
      <c r="BE52" s="300"/>
      <c r="BF52" s="300"/>
      <c r="BG52" s="300"/>
      <c r="BH52" s="300"/>
      <c r="BI52" s="300"/>
      <c r="BJ52" s="300"/>
      <c r="BK52" s="300"/>
      <c r="BL52" s="300"/>
      <c r="BM52" s="300"/>
      <c r="BN52" s="300"/>
      <c r="BO52" s="300"/>
      <c r="BP52" s="300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300"/>
      <c r="CV52" s="300"/>
      <c r="CW52" s="300"/>
      <c r="CX52" s="300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IG52" s="313"/>
      <c r="IH52" s="313"/>
      <c r="II52" s="313"/>
      <c r="IJ52" s="313"/>
      <c r="IK52" s="313"/>
      <c r="IL52" s="313"/>
      <c r="IM52" s="313"/>
      <c r="IN52" s="313"/>
      <c r="IO52" s="313"/>
      <c r="IP52" s="313"/>
      <c r="IQ52" s="313"/>
      <c r="IR52" s="313"/>
      <c r="IS52" s="313"/>
      <c r="IT52" s="313"/>
      <c r="IU52" s="313"/>
    </row>
    <row r="53" spans="1:241" ht="11.25" customHeight="1">
      <c r="A53" s="322" t="s">
        <v>280</v>
      </c>
      <c r="B53" s="282" t="s">
        <v>281</v>
      </c>
      <c r="C53" s="307" t="s">
        <v>276</v>
      </c>
      <c r="D53" s="323">
        <v>33333</v>
      </c>
      <c r="E53" s="324">
        <v>94.6</v>
      </c>
      <c r="F53" s="325">
        <v>9.6</v>
      </c>
      <c r="G53" s="324">
        <v>0.8</v>
      </c>
      <c r="H53" s="283" t="s">
        <v>282</v>
      </c>
      <c r="I53" s="326">
        <v>6560</v>
      </c>
      <c r="J53" s="327">
        <v>300000</v>
      </c>
      <c r="K53" s="328">
        <v>8360</v>
      </c>
      <c r="L53" s="329" t="s">
        <v>256</v>
      </c>
      <c r="M53" s="330">
        <v>30</v>
      </c>
      <c r="N53" s="327">
        <v>53200</v>
      </c>
      <c r="O53" s="327">
        <v>797</v>
      </c>
      <c r="P53" s="331">
        <v>30</v>
      </c>
      <c r="Q53" s="249" t="s">
        <v>257</v>
      </c>
      <c r="R53" s="332">
        <v>4</v>
      </c>
      <c r="S53" s="251"/>
      <c r="T53" s="212"/>
      <c r="U53" s="213"/>
      <c r="V53" s="214"/>
      <c r="W53" s="251"/>
      <c r="X53" s="167"/>
      <c r="Y53" s="251"/>
      <c r="Z53" s="217"/>
      <c r="AA53" s="218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28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36"/>
      <c r="AZ53" s="236"/>
      <c r="BA53" s="236"/>
      <c r="BC53" s="289"/>
      <c r="BD53" s="228"/>
      <c r="BE53" s="255"/>
      <c r="BF53" s="228"/>
      <c r="BG53" s="228"/>
      <c r="BH53" s="228"/>
      <c r="BI53" s="228"/>
      <c r="BJ53" s="228"/>
      <c r="BK53" s="251"/>
      <c r="BL53" s="290"/>
      <c r="BM53" s="290"/>
      <c r="BN53" s="290"/>
      <c r="BO53" s="290"/>
      <c r="BP53" s="251"/>
      <c r="BQ53" s="291"/>
      <c r="BR53" s="251"/>
      <c r="BS53" s="251"/>
      <c r="BT53" s="259"/>
      <c r="BU53" s="259"/>
      <c r="BV53" s="251"/>
      <c r="BW53" s="251"/>
      <c r="BX53" s="251"/>
      <c r="BY53" s="251"/>
      <c r="BZ53" s="260"/>
      <c r="CA53" s="260"/>
      <c r="CB53" s="251"/>
      <c r="CC53" s="292"/>
      <c r="CD53" s="251"/>
      <c r="CE53" s="262"/>
      <c r="CF53" s="251"/>
      <c r="CG53" s="263"/>
      <c r="CH53" s="263"/>
      <c r="CI53" s="263"/>
      <c r="CJ53" s="263"/>
      <c r="CK53" s="263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264"/>
      <c r="IG53"/>
    </row>
    <row r="54" spans="1:241" ht="11.25" customHeight="1">
      <c r="A54" s="322"/>
      <c r="B54" s="282"/>
      <c r="C54" s="307" t="s">
        <v>277</v>
      </c>
      <c r="D54" s="323"/>
      <c r="E54" s="324"/>
      <c r="F54" s="325"/>
      <c r="G54" s="324"/>
      <c r="H54" s="333"/>
      <c r="I54" s="334"/>
      <c r="J54" s="327"/>
      <c r="K54" s="335"/>
      <c r="L54" s="336"/>
      <c r="M54" s="337"/>
      <c r="N54" s="327"/>
      <c r="O54" s="327"/>
      <c r="P54" s="331"/>
      <c r="Q54" s="249" t="s">
        <v>258</v>
      </c>
      <c r="R54" s="332">
        <v>6</v>
      </c>
      <c r="S54" s="251"/>
      <c r="T54" s="251"/>
      <c r="U54" s="213"/>
      <c r="V54" s="214"/>
      <c r="W54" s="215"/>
      <c r="X54" s="251"/>
      <c r="Y54" s="216"/>
      <c r="Z54" s="217"/>
      <c r="AA54" s="251"/>
      <c r="AB54" s="251"/>
      <c r="AC54" s="251"/>
      <c r="AD54" s="251"/>
      <c r="AE54" s="251"/>
      <c r="AF54" s="223"/>
      <c r="AG54" s="251"/>
      <c r="AH54" s="251"/>
      <c r="AI54" s="251"/>
      <c r="AJ54" s="251"/>
      <c r="AK54" s="227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C54" s="289"/>
      <c r="BD54" s="228"/>
      <c r="BE54" s="255"/>
      <c r="BF54" s="228"/>
      <c r="BG54" s="228"/>
      <c r="BH54" s="228"/>
      <c r="BI54" s="228"/>
      <c r="BJ54" s="228"/>
      <c r="BK54" s="251"/>
      <c r="BL54" s="290"/>
      <c r="BM54" s="290"/>
      <c r="BN54" s="290"/>
      <c r="BO54" s="290"/>
      <c r="BP54" s="251"/>
      <c r="BQ54" s="251"/>
      <c r="BR54" s="251"/>
      <c r="BS54" s="251"/>
      <c r="BT54" s="259"/>
      <c r="BU54" s="259"/>
      <c r="BV54" s="251"/>
      <c r="BW54" s="251"/>
      <c r="BX54" s="251"/>
      <c r="BY54" s="251"/>
      <c r="BZ54" s="260"/>
      <c r="CA54" s="260"/>
      <c r="CB54" s="251"/>
      <c r="CC54" s="251"/>
      <c r="CD54" s="251"/>
      <c r="CE54" s="251"/>
      <c r="CF54" s="251"/>
      <c r="CG54" s="263"/>
      <c r="CH54" s="263"/>
      <c r="CI54" s="263"/>
      <c r="CJ54" s="263"/>
      <c r="CK54" s="263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264"/>
      <c r="IG54"/>
    </row>
    <row r="55" spans="1:241" ht="11.25" customHeight="1">
      <c r="A55" s="322"/>
      <c r="B55" s="282"/>
      <c r="C55" s="323"/>
      <c r="D55" s="323"/>
      <c r="E55" s="324"/>
      <c r="F55" s="325"/>
      <c r="G55" s="324"/>
      <c r="H55" s="333"/>
      <c r="I55" s="334"/>
      <c r="J55" s="327"/>
      <c r="K55" s="335"/>
      <c r="L55" s="336"/>
      <c r="M55" s="333"/>
      <c r="N55" s="327"/>
      <c r="O55" s="327"/>
      <c r="P55" s="331"/>
      <c r="Q55" s="249" t="s">
        <v>259</v>
      </c>
      <c r="R55" s="332">
        <v>4</v>
      </c>
      <c r="S55" s="251"/>
      <c r="T55" s="212"/>
      <c r="U55" s="213"/>
      <c r="V55" s="214"/>
      <c r="W55" s="251"/>
      <c r="X55" s="167"/>
      <c r="Y55" s="251"/>
      <c r="Z55" s="217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27"/>
      <c r="AL55" s="228"/>
      <c r="AM55" s="251"/>
      <c r="AN55" s="251"/>
      <c r="AO55" s="251"/>
      <c r="AP55" s="251"/>
      <c r="AQ55" s="251"/>
      <c r="AR55" s="251"/>
      <c r="AS55" s="251"/>
      <c r="AT55" s="251"/>
      <c r="AU55" s="251"/>
      <c r="AV55" s="251"/>
      <c r="AW55" s="251"/>
      <c r="AX55" s="251"/>
      <c r="AY55" s="236"/>
      <c r="AZ55" s="236"/>
      <c r="BA55" s="236"/>
      <c r="BC55" s="289"/>
      <c r="BD55" s="228"/>
      <c r="BE55" s="255"/>
      <c r="BF55" s="228"/>
      <c r="BG55" s="228"/>
      <c r="BH55" s="228"/>
      <c r="BI55" s="228"/>
      <c r="BJ55" s="228"/>
      <c r="BK55" s="251"/>
      <c r="BL55" s="290"/>
      <c r="BM55" s="290"/>
      <c r="BN55" s="290"/>
      <c r="BO55" s="290"/>
      <c r="BP55" s="251"/>
      <c r="BQ55" s="251"/>
      <c r="BR55" s="251"/>
      <c r="BS55" s="251"/>
      <c r="BT55" s="259"/>
      <c r="BU55" s="259"/>
      <c r="BV55" s="251"/>
      <c r="BW55" s="251"/>
      <c r="BX55" s="251"/>
      <c r="BY55" s="251"/>
      <c r="BZ55" s="260"/>
      <c r="CA55" s="260"/>
      <c r="CB55" s="251"/>
      <c r="CC55" s="251"/>
      <c r="CD55" s="251"/>
      <c r="CE55" s="251"/>
      <c r="CF55" s="251"/>
      <c r="CG55" s="263"/>
      <c r="CH55" s="263"/>
      <c r="CI55" s="263"/>
      <c r="CJ55" s="263"/>
      <c r="CK55" s="263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51"/>
      <c r="CX55" s="264"/>
      <c r="IG55"/>
    </row>
    <row r="56" spans="1:241" ht="11.25" customHeight="1">
      <c r="A56" s="322"/>
      <c r="B56" s="282"/>
      <c r="C56" s="323"/>
      <c r="D56" s="323"/>
      <c r="E56" s="324"/>
      <c r="F56" s="325"/>
      <c r="G56" s="324"/>
      <c r="H56" s="333"/>
      <c r="I56" s="334"/>
      <c r="J56" s="327"/>
      <c r="K56" s="335"/>
      <c r="L56" s="336"/>
      <c r="M56" s="333"/>
      <c r="N56" s="327"/>
      <c r="O56" s="327"/>
      <c r="P56" s="331"/>
      <c r="Q56" s="249" t="s">
        <v>260</v>
      </c>
      <c r="R56" s="332">
        <v>6</v>
      </c>
      <c r="S56" s="251"/>
      <c r="T56" s="274"/>
      <c r="U56" s="213"/>
      <c r="V56" s="214"/>
      <c r="W56" s="215"/>
      <c r="X56" s="251"/>
      <c r="Y56" s="216"/>
      <c r="Z56" s="217"/>
      <c r="AA56" s="251"/>
      <c r="AB56" s="251"/>
      <c r="AC56" s="251"/>
      <c r="AD56" s="251"/>
      <c r="AE56" s="251"/>
      <c r="AF56" s="223"/>
      <c r="AG56" s="251"/>
      <c r="AH56" s="251"/>
      <c r="AI56" s="251"/>
      <c r="AJ56" s="251"/>
      <c r="AK56" s="227"/>
      <c r="AL56" s="251"/>
      <c r="AM56" s="251"/>
      <c r="AN56" s="251"/>
      <c r="AO56" s="251"/>
      <c r="AP56" s="251"/>
      <c r="AQ56" s="251"/>
      <c r="AR56" s="251"/>
      <c r="AS56" s="251"/>
      <c r="AT56" s="251"/>
      <c r="AU56" s="251"/>
      <c r="AV56" s="251"/>
      <c r="AW56" s="251"/>
      <c r="AX56" s="251"/>
      <c r="AY56" s="251"/>
      <c r="AZ56" s="251"/>
      <c r="BA56" s="251"/>
      <c r="BC56" s="289"/>
      <c r="BD56" s="228"/>
      <c r="BE56" s="255"/>
      <c r="BF56" s="228"/>
      <c r="BG56" s="228"/>
      <c r="BH56" s="228"/>
      <c r="BI56" s="228"/>
      <c r="BJ56" s="228"/>
      <c r="BK56" s="251"/>
      <c r="BL56" s="290"/>
      <c r="BM56" s="290"/>
      <c r="BN56" s="290"/>
      <c r="BO56" s="290"/>
      <c r="BP56" s="251"/>
      <c r="BQ56" s="251"/>
      <c r="BR56" s="251"/>
      <c r="BS56" s="251"/>
      <c r="BT56" s="259"/>
      <c r="BU56" s="259"/>
      <c r="BV56" s="251"/>
      <c r="BW56" s="251"/>
      <c r="BX56" s="251"/>
      <c r="BY56" s="251"/>
      <c r="BZ56" s="260"/>
      <c r="CA56" s="260"/>
      <c r="CB56" s="251"/>
      <c r="CC56" s="251"/>
      <c r="CD56" s="251"/>
      <c r="CE56" s="251"/>
      <c r="CF56" s="251"/>
      <c r="CG56" s="263"/>
      <c r="CH56" s="263"/>
      <c r="CI56" s="263"/>
      <c r="CJ56" s="263"/>
      <c r="CK56" s="263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264"/>
      <c r="IG56"/>
    </row>
    <row r="57" spans="1:241" ht="11.25" customHeight="1">
      <c r="A57" s="322"/>
      <c r="B57" s="282"/>
      <c r="C57" s="323"/>
      <c r="D57" s="323"/>
      <c r="E57" s="324"/>
      <c r="F57" s="325"/>
      <c r="G57" s="324"/>
      <c r="H57" s="333"/>
      <c r="I57" s="334"/>
      <c r="J57" s="327"/>
      <c r="K57" s="335"/>
      <c r="L57" s="336"/>
      <c r="M57" s="333"/>
      <c r="N57" s="327"/>
      <c r="O57" s="327"/>
      <c r="P57" s="331"/>
      <c r="Q57" s="249" t="s">
        <v>261</v>
      </c>
      <c r="R57" s="332">
        <v>6</v>
      </c>
      <c r="S57" s="251"/>
      <c r="T57" s="212"/>
      <c r="U57" s="213"/>
      <c r="V57" s="214"/>
      <c r="W57" s="274"/>
      <c r="X57" s="167"/>
      <c r="Y57" s="216"/>
      <c r="Z57" s="217"/>
      <c r="AA57" s="218"/>
      <c r="AB57" s="251"/>
      <c r="AC57" s="251"/>
      <c r="AD57" s="251"/>
      <c r="AE57" s="222"/>
      <c r="AF57" s="223"/>
      <c r="AG57" s="251"/>
      <c r="AH57" s="251"/>
      <c r="AI57" s="251"/>
      <c r="AJ57" s="251"/>
      <c r="AK57" s="251"/>
      <c r="AL57" s="228"/>
      <c r="AM57" s="251"/>
      <c r="AN57" s="251"/>
      <c r="AO57" s="251"/>
      <c r="AP57" s="251"/>
      <c r="AQ57" s="251"/>
      <c r="AR57" s="251"/>
      <c r="AS57" s="251"/>
      <c r="AT57" s="251"/>
      <c r="AU57" s="251"/>
      <c r="AV57" s="251"/>
      <c r="AW57" s="251"/>
      <c r="AX57" s="251"/>
      <c r="AY57" s="251"/>
      <c r="AZ57" s="251"/>
      <c r="BA57" s="251"/>
      <c r="BC57" s="289"/>
      <c r="BD57" s="228"/>
      <c r="BE57" s="255"/>
      <c r="BF57" s="228"/>
      <c r="BG57" s="228"/>
      <c r="BH57" s="228"/>
      <c r="BI57" s="228"/>
      <c r="BJ57" s="228"/>
      <c r="BK57" s="251"/>
      <c r="BL57" s="290"/>
      <c r="BM57" s="290"/>
      <c r="BN57" s="290"/>
      <c r="BO57" s="290"/>
      <c r="BP57" s="251"/>
      <c r="BQ57" s="251"/>
      <c r="BR57" s="251"/>
      <c r="BS57" s="251"/>
      <c r="BT57" s="259"/>
      <c r="BU57" s="259"/>
      <c r="BV57" s="251"/>
      <c r="BW57" s="251"/>
      <c r="BX57" s="251"/>
      <c r="BY57" s="251"/>
      <c r="BZ57" s="260"/>
      <c r="CA57" s="260"/>
      <c r="CB57" s="251"/>
      <c r="CC57" s="251"/>
      <c r="CD57" s="251"/>
      <c r="CE57" s="251"/>
      <c r="CF57" s="251"/>
      <c r="CG57" s="263"/>
      <c r="CH57" s="263"/>
      <c r="CI57" s="263"/>
      <c r="CJ57" s="263"/>
      <c r="CK57" s="263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264"/>
      <c r="IG57"/>
    </row>
    <row r="58" spans="1:241" ht="11.25" customHeight="1">
      <c r="A58" s="322"/>
      <c r="B58" s="282"/>
      <c r="C58" s="323"/>
      <c r="D58" s="323"/>
      <c r="E58" s="324"/>
      <c r="F58" s="325"/>
      <c r="G58" s="324"/>
      <c r="H58" s="333"/>
      <c r="I58" s="338"/>
      <c r="J58" s="327"/>
      <c r="K58" s="339"/>
      <c r="L58" s="340"/>
      <c r="M58" s="341"/>
      <c r="N58" s="327"/>
      <c r="O58" s="327"/>
      <c r="P58" s="331"/>
      <c r="Q58" s="249" t="s">
        <v>262</v>
      </c>
      <c r="R58" s="332">
        <v>4</v>
      </c>
      <c r="S58" s="274"/>
      <c r="T58" s="212"/>
      <c r="U58" s="213"/>
      <c r="V58" s="214"/>
      <c r="W58" s="274"/>
      <c r="X58" s="167"/>
      <c r="Y58" s="216"/>
      <c r="Z58" s="217"/>
      <c r="AA58" s="218"/>
      <c r="AB58" s="274"/>
      <c r="AC58" s="274"/>
      <c r="AD58" s="274"/>
      <c r="AE58" s="222"/>
      <c r="AF58" s="223"/>
      <c r="AG58" s="274"/>
      <c r="AH58" s="274"/>
      <c r="AI58" s="274"/>
      <c r="AJ58" s="274"/>
      <c r="AK58" s="274"/>
      <c r="AL58" s="228"/>
      <c r="AM58" s="251"/>
      <c r="AN58" s="251"/>
      <c r="AO58" s="251"/>
      <c r="AP58" s="251"/>
      <c r="AQ58" s="251"/>
      <c r="AR58" s="251"/>
      <c r="AS58" s="251"/>
      <c r="AT58" s="251"/>
      <c r="AU58" s="251"/>
      <c r="AV58" s="251"/>
      <c r="AW58" s="251"/>
      <c r="AX58" s="251"/>
      <c r="AY58" s="251"/>
      <c r="AZ58" s="251"/>
      <c r="BA58" s="251"/>
      <c r="BC58" s="289"/>
      <c r="BD58" s="228"/>
      <c r="BE58" s="255"/>
      <c r="BF58" s="228"/>
      <c r="BG58" s="228"/>
      <c r="BH58" s="228"/>
      <c r="BI58" s="228"/>
      <c r="BJ58" s="228"/>
      <c r="BK58" s="251"/>
      <c r="BL58" s="290"/>
      <c r="BM58" s="290"/>
      <c r="BN58" s="290"/>
      <c r="BO58" s="290"/>
      <c r="BP58" s="251"/>
      <c r="BQ58" s="251"/>
      <c r="BR58" s="251"/>
      <c r="BS58" s="251"/>
      <c r="BT58" s="259"/>
      <c r="BU58" s="259"/>
      <c r="BV58" s="251"/>
      <c r="BW58" s="251"/>
      <c r="BX58" s="251"/>
      <c r="BY58" s="251"/>
      <c r="BZ58" s="260"/>
      <c r="CA58" s="260"/>
      <c r="CB58" s="251"/>
      <c r="CC58" s="251"/>
      <c r="CD58" s="251"/>
      <c r="CE58" s="251"/>
      <c r="CF58" s="251"/>
      <c r="CG58" s="263"/>
      <c r="CH58" s="263"/>
      <c r="CI58" s="263"/>
      <c r="CJ58" s="263"/>
      <c r="CK58" s="263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264"/>
      <c r="IG58"/>
    </row>
    <row r="59" spans="1:255" s="122" customFormat="1" ht="5.25" customHeight="1">
      <c r="A59" s="278"/>
      <c r="B59" s="300"/>
      <c r="C59" s="300"/>
      <c r="D59" s="300"/>
      <c r="E59" s="300"/>
      <c r="F59" s="300"/>
      <c r="G59" s="300"/>
      <c r="H59" s="300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300"/>
      <c r="Z59" s="300"/>
      <c r="AA59" s="300"/>
      <c r="AB59" s="300"/>
      <c r="AC59" s="300"/>
      <c r="AD59" s="300"/>
      <c r="AE59" s="300"/>
      <c r="AF59" s="300"/>
      <c r="AG59" s="300"/>
      <c r="AH59" s="300"/>
      <c r="AI59" s="300"/>
      <c r="AJ59" s="300"/>
      <c r="AK59" s="300"/>
      <c r="AL59" s="300"/>
      <c r="AM59" s="300"/>
      <c r="AN59" s="300"/>
      <c r="AO59" s="300"/>
      <c r="AP59" s="300"/>
      <c r="AQ59" s="300"/>
      <c r="AR59" s="300"/>
      <c r="AS59" s="300"/>
      <c r="AT59" s="300"/>
      <c r="AU59" s="300"/>
      <c r="AV59" s="300"/>
      <c r="AW59" s="300"/>
      <c r="AX59" s="300"/>
      <c r="AY59" s="300"/>
      <c r="AZ59" s="300"/>
      <c r="BA59" s="300"/>
      <c r="BB59" s="300"/>
      <c r="BC59" s="300"/>
      <c r="BD59" s="300"/>
      <c r="BE59" s="300"/>
      <c r="BF59" s="300"/>
      <c r="BG59" s="300"/>
      <c r="BH59" s="300"/>
      <c r="BI59" s="300"/>
      <c r="BJ59" s="300"/>
      <c r="BK59" s="300"/>
      <c r="BL59" s="300"/>
      <c r="BM59" s="300"/>
      <c r="BN59" s="300"/>
      <c r="BO59" s="300"/>
      <c r="BP59" s="300"/>
      <c r="BQ59" s="300"/>
      <c r="BR59" s="300"/>
      <c r="BS59" s="300"/>
      <c r="BT59" s="300"/>
      <c r="BU59" s="300"/>
      <c r="BV59" s="300"/>
      <c r="BW59" s="300"/>
      <c r="BX59" s="300"/>
      <c r="BY59" s="300"/>
      <c r="BZ59" s="300"/>
      <c r="CA59" s="300"/>
      <c r="CB59" s="300"/>
      <c r="CC59" s="300"/>
      <c r="CD59" s="300"/>
      <c r="CE59" s="300"/>
      <c r="CF59" s="300"/>
      <c r="CG59" s="300"/>
      <c r="CH59" s="300"/>
      <c r="CI59" s="300"/>
      <c r="CJ59" s="300"/>
      <c r="CK59" s="300"/>
      <c r="CL59" s="300"/>
      <c r="CM59" s="300"/>
      <c r="CN59" s="300"/>
      <c r="CO59" s="300"/>
      <c r="CP59" s="300"/>
      <c r="CQ59" s="300"/>
      <c r="CR59" s="300"/>
      <c r="CS59" s="300"/>
      <c r="CT59" s="300"/>
      <c r="CU59" s="300"/>
      <c r="CV59" s="300"/>
      <c r="CW59" s="300"/>
      <c r="CX59" s="300"/>
      <c r="IG59" s="342"/>
      <c r="IH59" s="342"/>
      <c r="II59" s="342"/>
      <c r="IJ59" s="342"/>
      <c r="IK59" s="342"/>
      <c r="IL59" s="342"/>
      <c r="IM59" s="342"/>
      <c r="IN59" s="342"/>
      <c r="IO59" s="342"/>
      <c r="IP59" s="342"/>
      <c r="IQ59" s="342"/>
      <c r="IR59" s="342"/>
      <c r="IS59" s="342"/>
      <c r="IT59" s="342"/>
      <c r="IU59" s="342"/>
    </row>
    <row r="60" spans="1:241" ht="11.25" customHeight="1">
      <c r="A60" s="343" t="s">
        <v>283</v>
      </c>
      <c r="B60" s="344" t="s">
        <v>284</v>
      </c>
      <c r="C60" s="307" t="s">
        <v>276</v>
      </c>
      <c r="D60" s="323">
        <v>33333</v>
      </c>
      <c r="E60" s="324">
        <v>79.1</v>
      </c>
      <c r="F60" s="325">
        <v>6</v>
      </c>
      <c r="G60" s="324">
        <v>0.7</v>
      </c>
      <c r="H60" s="283" t="s">
        <v>255</v>
      </c>
      <c r="I60" s="327">
        <v>8200</v>
      </c>
      <c r="J60" s="327">
        <v>400000</v>
      </c>
      <c r="K60" s="328">
        <v>8800</v>
      </c>
      <c r="L60" s="329" t="s">
        <v>256</v>
      </c>
      <c r="M60" s="330">
        <v>60</v>
      </c>
      <c r="N60" s="327">
        <v>53200</v>
      </c>
      <c r="O60" s="327">
        <v>797</v>
      </c>
      <c r="P60" s="331">
        <f>SUM(R60:R65)</f>
        <v>20</v>
      </c>
      <c r="Q60" s="249" t="s">
        <v>257</v>
      </c>
      <c r="R60" s="332">
        <v>4</v>
      </c>
      <c r="S60" s="251"/>
      <c r="T60" s="212"/>
      <c r="U60" s="213"/>
      <c r="V60" s="214"/>
      <c r="W60" s="251"/>
      <c r="X60" s="167"/>
      <c r="Y60" s="251"/>
      <c r="Z60" s="217"/>
      <c r="AA60" s="218"/>
      <c r="AB60" s="251"/>
      <c r="AC60" s="251"/>
      <c r="AD60" s="251"/>
      <c r="AE60" s="251"/>
      <c r="AF60" s="251"/>
      <c r="AG60" s="251"/>
      <c r="AH60" s="251"/>
      <c r="AI60" s="251"/>
      <c r="AJ60" s="251"/>
      <c r="AK60" s="251"/>
      <c r="AL60" s="228"/>
      <c r="AM60" s="251"/>
      <c r="AN60" s="251"/>
      <c r="AO60" s="251"/>
      <c r="AP60" s="251"/>
      <c r="AQ60" s="251"/>
      <c r="AR60" s="251"/>
      <c r="AS60" s="251"/>
      <c r="AT60" s="251"/>
      <c r="AU60" s="251"/>
      <c r="AV60" s="251"/>
      <c r="AW60" s="251"/>
      <c r="AX60" s="251"/>
      <c r="AY60" s="236"/>
      <c r="AZ60" s="236"/>
      <c r="BA60" s="236"/>
      <c r="BC60" s="289"/>
      <c r="BD60" s="228"/>
      <c r="BE60" s="228"/>
      <c r="BF60" s="228"/>
      <c r="BG60" s="228"/>
      <c r="BH60" s="228"/>
      <c r="BI60" s="228"/>
      <c r="BJ60" s="228"/>
      <c r="BK60" s="251"/>
      <c r="BL60" s="290"/>
      <c r="BM60" s="290"/>
      <c r="BN60" s="290"/>
      <c r="BO60" s="290"/>
      <c r="BP60" s="251"/>
      <c r="BQ60" s="291"/>
      <c r="BR60" s="251"/>
      <c r="BS60" s="251"/>
      <c r="BT60" s="259"/>
      <c r="BU60" s="259"/>
      <c r="BV60" s="251"/>
      <c r="BW60" s="251"/>
      <c r="BX60" s="251"/>
      <c r="BY60" s="251"/>
      <c r="BZ60" s="260"/>
      <c r="CA60" s="260"/>
      <c r="CB60" s="251"/>
      <c r="CC60" s="292"/>
      <c r="CD60" s="251"/>
      <c r="CE60" s="262"/>
      <c r="CF60" s="251"/>
      <c r="CG60" s="263"/>
      <c r="CH60" s="263"/>
      <c r="CI60" s="263"/>
      <c r="CJ60" s="263"/>
      <c r="CK60" s="263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264"/>
      <c r="IG60"/>
    </row>
    <row r="61" spans="1:241" ht="11.25" customHeight="1">
      <c r="A61" s="343"/>
      <c r="B61" s="344"/>
      <c r="C61" s="307" t="s">
        <v>277</v>
      </c>
      <c r="D61" s="323"/>
      <c r="E61" s="324"/>
      <c r="F61" s="325"/>
      <c r="G61" s="324"/>
      <c r="H61" s="345"/>
      <c r="I61" s="327"/>
      <c r="J61" s="327"/>
      <c r="K61" s="335"/>
      <c r="L61" s="346"/>
      <c r="M61" s="347"/>
      <c r="N61" s="327"/>
      <c r="O61" s="327"/>
      <c r="P61" s="331"/>
      <c r="Q61" s="249" t="s">
        <v>258</v>
      </c>
      <c r="R61" s="348">
        <v>4</v>
      </c>
      <c r="S61" s="251"/>
      <c r="T61" s="251"/>
      <c r="U61" s="213"/>
      <c r="V61" s="214"/>
      <c r="W61" s="215"/>
      <c r="X61" s="251"/>
      <c r="Y61" s="216"/>
      <c r="Z61" s="217"/>
      <c r="AA61" s="251"/>
      <c r="AB61" s="251"/>
      <c r="AC61" s="251"/>
      <c r="AD61" s="251"/>
      <c r="AE61" s="251"/>
      <c r="AF61" s="223"/>
      <c r="AG61" s="251"/>
      <c r="AH61" s="251"/>
      <c r="AI61" s="251"/>
      <c r="AJ61" s="251"/>
      <c r="AK61" s="227"/>
      <c r="AL61" s="251"/>
      <c r="AM61" s="251"/>
      <c r="AN61" s="251"/>
      <c r="AO61" s="251"/>
      <c r="AP61" s="251"/>
      <c r="AQ61" s="251"/>
      <c r="AR61" s="251"/>
      <c r="AS61" s="251"/>
      <c r="AT61" s="251"/>
      <c r="AU61" s="251"/>
      <c r="AV61" s="251"/>
      <c r="AW61" s="251"/>
      <c r="AX61" s="251"/>
      <c r="AY61" s="251"/>
      <c r="AZ61" s="251"/>
      <c r="BA61" s="251"/>
      <c r="BC61" s="289"/>
      <c r="BD61" s="228"/>
      <c r="BE61" s="228"/>
      <c r="BF61" s="228"/>
      <c r="BG61" s="228"/>
      <c r="BH61" s="228"/>
      <c r="BI61" s="228"/>
      <c r="BJ61" s="228"/>
      <c r="BK61" s="251"/>
      <c r="BL61" s="290"/>
      <c r="BM61" s="290"/>
      <c r="BN61" s="290"/>
      <c r="BO61" s="290"/>
      <c r="BP61" s="251"/>
      <c r="BQ61" s="251"/>
      <c r="BR61" s="251"/>
      <c r="BS61" s="251"/>
      <c r="BT61" s="259"/>
      <c r="BU61" s="259"/>
      <c r="BV61" s="251"/>
      <c r="BW61" s="251"/>
      <c r="BX61" s="251"/>
      <c r="BY61" s="251"/>
      <c r="BZ61" s="260"/>
      <c r="CA61" s="260"/>
      <c r="CB61" s="251"/>
      <c r="CC61" s="251"/>
      <c r="CD61" s="251"/>
      <c r="CE61" s="251"/>
      <c r="CF61" s="251"/>
      <c r="CG61" s="263"/>
      <c r="CH61" s="263"/>
      <c r="CI61" s="263"/>
      <c r="CJ61" s="263"/>
      <c r="CK61" s="263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264"/>
      <c r="IG61"/>
    </row>
    <row r="62" spans="1:241" ht="11.25" customHeight="1">
      <c r="A62" s="343"/>
      <c r="B62" s="344"/>
      <c r="C62" s="323"/>
      <c r="D62" s="323"/>
      <c r="E62" s="324"/>
      <c r="F62" s="325"/>
      <c r="G62" s="324"/>
      <c r="H62" s="345"/>
      <c r="I62" s="327"/>
      <c r="J62" s="327"/>
      <c r="K62" s="335"/>
      <c r="L62" s="346"/>
      <c r="M62" s="345"/>
      <c r="N62" s="327"/>
      <c r="O62" s="327"/>
      <c r="P62" s="331"/>
      <c r="Q62" s="249" t="s">
        <v>259</v>
      </c>
      <c r="R62" s="348">
        <v>4</v>
      </c>
      <c r="S62" s="251"/>
      <c r="T62" s="212"/>
      <c r="U62" s="213"/>
      <c r="V62" s="214"/>
      <c r="W62" s="251"/>
      <c r="X62" s="167"/>
      <c r="Y62" s="251"/>
      <c r="Z62" s="217"/>
      <c r="AA62" s="251"/>
      <c r="AB62" s="251"/>
      <c r="AC62" s="251"/>
      <c r="AD62" s="251"/>
      <c r="AE62" s="251"/>
      <c r="AF62" s="251"/>
      <c r="AG62" s="251"/>
      <c r="AH62" s="251"/>
      <c r="AI62" s="251"/>
      <c r="AJ62" s="251"/>
      <c r="AK62" s="227"/>
      <c r="AL62" s="228"/>
      <c r="AM62" s="251"/>
      <c r="AN62" s="251"/>
      <c r="AO62" s="251"/>
      <c r="AP62" s="251"/>
      <c r="AQ62" s="251"/>
      <c r="AR62" s="251"/>
      <c r="AS62" s="251"/>
      <c r="AT62" s="251"/>
      <c r="AU62" s="251"/>
      <c r="AV62" s="251"/>
      <c r="AW62" s="251"/>
      <c r="AX62" s="251"/>
      <c r="AY62" s="236"/>
      <c r="AZ62" s="236"/>
      <c r="BA62" s="236"/>
      <c r="BC62" s="289"/>
      <c r="BD62" s="228"/>
      <c r="BE62" s="228"/>
      <c r="BF62" s="228"/>
      <c r="BG62" s="228"/>
      <c r="BH62" s="228"/>
      <c r="BI62" s="228"/>
      <c r="BJ62" s="228"/>
      <c r="BK62" s="251"/>
      <c r="BL62" s="290"/>
      <c r="BM62" s="290"/>
      <c r="BN62" s="290"/>
      <c r="BO62" s="290"/>
      <c r="BP62" s="251"/>
      <c r="BQ62" s="251"/>
      <c r="BR62" s="251"/>
      <c r="BS62" s="251"/>
      <c r="BT62" s="259"/>
      <c r="BU62" s="259"/>
      <c r="BV62" s="251"/>
      <c r="BW62" s="251"/>
      <c r="BX62" s="251"/>
      <c r="BY62" s="251"/>
      <c r="BZ62" s="260"/>
      <c r="CA62" s="260"/>
      <c r="CB62" s="251"/>
      <c r="CC62" s="251"/>
      <c r="CD62" s="251"/>
      <c r="CE62" s="251"/>
      <c r="CF62" s="251"/>
      <c r="CG62" s="263"/>
      <c r="CH62" s="263"/>
      <c r="CI62" s="263"/>
      <c r="CJ62" s="263"/>
      <c r="CK62" s="263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264"/>
      <c r="IG62"/>
    </row>
    <row r="63" spans="1:241" ht="11.25" customHeight="1">
      <c r="A63" s="343"/>
      <c r="B63" s="344"/>
      <c r="C63" s="323"/>
      <c r="D63" s="323"/>
      <c r="E63" s="324"/>
      <c r="F63" s="325"/>
      <c r="G63" s="324"/>
      <c r="H63" s="345"/>
      <c r="I63" s="327"/>
      <c r="J63" s="327"/>
      <c r="K63" s="335"/>
      <c r="L63" s="346"/>
      <c r="M63" s="345"/>
      <c r="N63" s="327"/>
      <c r="O63" s="327"/>
      <c r="P63" s="331"/>
      <c r="Q63" s="249" t="s">
        <v>260</v>
      </c>
      <c r="R63" s="348">
        <v>4</v>
      </c>
      <c r="S63" s="251"/>
      <c r="T63" s="274"/>
      <c r="U63" s="213"/>
      <c r="V63" s="214"/>
      <c r="W63" s="215"/>
      <c r="X63" s="251"/>
      <c r="Y63" s="216"/>
      <c r="Z63" s="217"/>
      <c r="AA63" s="251"/>
      <c r="AB63" s="251"/>
      <c r="AC63" s="251"/>
      <c r="AD63" s="251"/>
      <c r="AE63" s="251"/>
      <c r="AF63" s="223"/>
      <c r="AG63" s="251"/>
      <c r="AH63" s="251"/>
      <c r="AI63" s="251"/>
      <c r="AJ63" s="251"/>
      <c r="AK63" s="227"/>
      <c r="AL63" s="251"/>
      <c r="AM63" s="251"/>
      <c r="AN63" s="251"/>
      <c r="AO63" s="251"/>
      <c r="AP63" s="251"/>
      <c r="AQ63" s="251"/>
      <c r="AR63" s="251"/>
      <c r="AS63" s="251"/>
      <c r="AT63" s="251"/>
      <c r="AU63" s="251"/>
      <c r="AV63" s="251"/>
      <c r="AW63" s="251"/>
      <c r="AX63" s="251"/>
      <c r="AY63" s="349"/>
      <c r="AZ63" s="349"/>
      <c r="BA63" s="349"/>
      <c r="BC63" s="289"/>
      <c r="BD63" s="228"/>
      <c r="BE63" s="228"/>
      <c r="BF63" s="228"/>
      <c r="BG63" s="228"/>
      <c r="BH63" s="228"/>
      <c r="BI63" s="228"/>
      <c r="BJ63" s="228"/>
      <c r="BK63" s="251"/>
      <c r="BL63" s="290"/>
      <c r="BM63" s="290"/>
      <c r="BN63" s="290"/>
      <c r="BO63" s="290"/>
      <c r="BP63" s="251"/>
      <c r="BQ63" s="251"/>
      <c r="BR63" s="251"/>
      <c r="BS63" s="251"/>
      <c r="BT63" s="259"/>
      <c r="BU63" s="259"/>
      <c r="BV63" s="251"/>
      <c r="BW63" s="251"/>
      <c r="BX63" s="251"/>
      <c r="BY63" s="251"/>
      <c r="BZ63" s="260"/>
      <c r="CA63" s="260"/>
      <c r="CB63" s="251"/>
      <c r="CC63" s="251"/>
      <c r="CD63" s="251"/>
      <c r="CE63" s="251"/>
      <c r="CF63" s="251"/>
      <c r="CG63" s="263"/>
      <c r="CH63" s="263"/>
      <c r="CI63" s="263"/>
      <c r="CJ63" s="263"/>
      <c r="CK63" s="263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51"/>
      <c r="CX63" s="264"/>
      <c r="IG63"/>
    </row>
    <row r="64" spans="1:241" ht="11.25" customHeight="1">
      <c r="A64" s="343"/>
      <c r="B64" s="344"/>
      <c r="C64" s="323"/>
      <c r="D64" s="323"/>
      <c r="E64" s="324"/>
      <c r="F64" s="325"/>
      <c r="G64" s="324"/>
      <c r="H64" s="345"/>
      <c r="I64" s="327"/>
      <c r="J64" s="327"/>
      <c r="K64" s="335"/>
      <c r="L64" s="346"/>
      <c r="M64" s="345"/>
      <c r="N64" s="327"/>
      <c r="O64" s="327"/>
      <c r="P64" s="331"/>
      <c r="Q64" s="249" t="s">
        <v>261</v>
      </c>
      <c r="R64" s="348">
        <v>2</v>
      </c>
      <c r="S64" s="251"/>
      <c r="T64" s="212"/>
      <c r="U64" s="213"/>
      <c r="V64" s="214"/>
      <c r="W64" s="274"/>
      <c r="X64" s="167"/>
      <c r="Y64" s="216"/>
      <c r="Z64" s="217"/>
      <c r="AA64" s="218"/>
      <c r="AB64" s="251"/>
      <c r="AC64" s="251"/>
      <c r="AD64" s="251"/>
      <c r="AE64" s="222"/>
      <c r="AF64" s="223"/>
      <c r="AG64" s="251"/>
      <c r="AH64" s="251"/>
      <c r="AI64" s="251"/>
      <c r="AJ64" s="251"/>
      <c r="AK64" s="251"/>
      <c r="AL64" s="228"/>
      <c r="AM64" s="251"/>
      <c r="AN64" s="251"/>
      <c r="AO64" s="251"/>
      <c r="AP64" s="251"/>
      <c r="AQ64" s="251"/>
      <c r="AR64" s="251"/>
      <c r="AS64" s="251"/>
      <c r="AT64" s="251"/>
      <c r="AU64" s="251"/>
      <c r="AV64" s="251"/>
      <c r="AW64" s="251"/>
      <c r="AX64" s="251"/>
      <c r="AY64" s="251"/>
      <c r="AZ64" s="251"/>
      <c r="BA64" s="251"/>
      <c r="BC64" s="289"/>
      <c r="BD64" s="228"/>
      <c r="BE64" s="228"/>
      <c r="BF64" s="228"/>
      <c r="BG64" s="228"/>
      <c r="BH64" s="228"/>
      <c r="BI64" s="228"/>
      <c r="BJ64" s="228"/>
      <c r="BK64" s="251"/>
      <c r="BL64" s="290"/>
      <c r="BM64" s="290"/>
      <c r="BN64" s="290"/>
      <c r="BO64" s="290"/>
      <c r="BP64" s="251"/>
      <c r="BQ64" s="251"/>
      <c r="BR64" s="251"/>
      <c r="BS64" s="251"/>
      <c r="BT64" s="259"/>
      <c r="BU64" s="259"/>
      <c r="BV64" s="251"/>
      <c r="BW64" s="251"/>
      <c r="BX64" s="251"/>
      <c r="BY64" s="251"/>
      <c r="BZ64" s="260"/>
      <c r="CA64" s="260"/>
      <c r="CB64" s="251"/>
      <c r="CC64" s="251"/>
      <c r="CD64" s="251"/>
      <c r="CE64" s="251"/>
      <c r="CF64" s="251"/>
      <c r="CG64" s="263"/>
      <c r="CH64" s="263"/>
      <c r="CI64" s="263"/>
      <c r="CJ64" s="263"/>
      <c r="CK64" s="263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264"/>
      <c r="IG64"/>
    </row>
    <row r="65" spans="1:241" ht="11.25" customHeight="1">
      <c r="A65" s="343"/>
      <c r="B65" s="344"/>
      <c r="C65" s="323"/>
      <c r="D65" s="323"/>
      <c r="E65" s="324"/>
      <c r="F65" s="325"/>
      <c r="G65" s="324"/>
      <c r="H65" s="345"/>
      <c r="I65" s="327"/>
      <c r="J65" s="327"/>
      <c r="K65" s="339"/>
      <c r="L65" s="350"/>
      <c r="M65" s="351"/>
      <c r="N65" s="327"/>
      <c r="O65" s="327"/>
      <c r="P65" s="331"/>
      <c r="Q65" s="249" t="s">
        <v>262</v>
      </c>
      <c r="R65" s="348">
        <v>2</v>
      </c>
      <c r="S65" s="274"/>
      <c r="T65" s="212"/>
      <c r="U65" s="213"/>
      <c r="V65" s="214"/>
      <c r="W65" s="274"/>
      <c r="X65" s="167"/>
      <c r="Y65" s="216"/>
      <c r="Z65" s="217"/>
      <c r="AA65" s="218"/>
      <c r="AB65" s="274"/>
      <c r="AC65" s="274"/>
      <c r="AD65" s="274"/>
      <c r="AE65" s="222"/>
      <c r="AF65" s="223"/>
      <c r="AG65" s="274"/>
      <c r="AH65" s="274"/>
      <c r="AI65" s="274"/>
      <c r="AJ65" s="274"/>
      <c r="AK65" s="274"/>
      <c r="AL65" s="228"/>
      <c r="AM65" s="251"/>
      <c r="AN65" s="251"/>
      <c r="AO65" s="251"/>
      <c r="AP65" s="251"/>
      <c r="AQ65" s="251"/>
      <c r="AR65" s="274"/>
      <c r="AS65" s="274"/>
      <c r="AT65" s="274"/>
      <c r="AU65" s="274"/>
      <c r="AV65" s="274"/>
      <c r="AW65" s="274"/>
      <c r="AX65" s="274"/>
      <c r="AY65" s="274"/>
      <c r="AZ65" s="274"/>
      <c r="BA65" s="274"/>
      <c r="BC65" s="289"/>
      <c r="BD65" s="228"/>
      <c r="BE65" s="228"/>
      <c r="BF65" s="228"/>
      <c r="BG65" s="228"/>
      <c r="BH65" s="228"/>
      <c r="BI65" s="228"/>
      <c r="BJ65" s="228"/>
      <c r="BK65" s="251"/>
      <c r="BL65" s="290"/>
      <c r="BM65" s="290"/>
      <c r="BN65" s="290"/>
      <c r="BO65" s="290"/>
      <c r="BP65" s="251"/>
      <c r="BQ65" s="251"/>
      <c r="BR65" s="251"/>
      <c r="BS65" s="251"/>
      <c r="BT65" s="259"/>
      <c r="BU65" s="259"/>
      <c r="BV65" s="251"/>
      <c r="BW65" s="251"/>
      <c r="BX65" s="251"/>
      <c r="BY65" s="251"/>
      <c r="BZ65" s="260"/>
      <c r="CA65" s="260"/>
      <c r="CB65" s="251"/>
      <c r="CC65" s="251"/>
      <c r="CD65" s="251"/>
      <c r="CE65" s="251"/>
      <c r="CF65" s="251"/>
      <c r="CG65" s="263"/>
      <c r="CH65" s="263"/>
      <c r="CI65" s="263"/>
      <c r="CJ65" s="263"/>
      <c r="CK65" s="263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264"/>
      <c r="IG65"/>
    </row>
    <row r="66" spans="1:255" s="122" customFormat="1" ht="5.25" customHeight="1">
      <c r="A66" s="343"/>
      <c r="B66" s="300"/>
      <c r="C66" s="300"/>
      <c r="D66" s="300"/>
      <c r="E66" s="300"/>
      <c r="F66" s="300"/>
      <c r="G66" s="300"/>
      <c r="H66" s="300"/>
      <c r="I66" s="300"/>
      <c r="J66" s="300"/>
      <c r="K66" s="300"/>
      <c r="L66" s="300"/>
      <c r="M66" s="300"/>
      <c r="N66" s="300"/>
      <c r="O66" s="300"/>
      <c r="P66" s="300"/>
      <c r="Q66" s="300"/>
      <c r="R66" s="300"/>
      <c r="S66" s="300"/>
      <c r="T66" s="300"/>
      <c r="U66" s="300"/>
      <c r="V66" s="300"/>
      <c r="W66" s="300"/>
      <c r="X66" s="300"/>
      <c r="Y66" s="300"/>
      <c r="Z66" s="300"/>
      <c r="AA66" s="300"/>
      <c r="AB66" s="300"/>
      <c r="AC66" s="300"/>
      <c r="AD66" s="300"/>
      <c r="AE66" s="300"/>
      <c r="AF66" s="300"/>
      <c r="AG66" s="300"/>
      <c r="AH66" s="300"/>
      <c r="AI66" s="300"/>
      <c r="AJ66" s="300"/>
      <c r="AK66" s="300"/>
      <c r="AL66" s="300"/>
      <c r="AM66" s="300"/>
      <c r="AN66" s="300"/>
      <c r="AO66" s="300"/>
      <c r="AP66" s="300"/>
      <c r="AQ66" s="300"/>
      <c r="AR66" s="300"/>
      <c r="AS66" s="300"/>
      <c r="AT66" s="300"/>
      <c r="AU66" s="300"/>
      <c r="AV66" s="300"/>
      <c r="AW66" s="300"/>
      <c r="AX66" s="300"/>
      <c r="AY66" s="300"/>
      <c r="AZ66" s="300"/>
      <c r="BA66" s="300"/>
      <c r="BB66" s="300"/>
      <c r="BC66" s="300"/>
      <c r="BD66" s="300"/>
      <c r="BE66" s="300"/>
      <c r="BF66" s="300"/>
      <c r="BG66" s="300"/>
      <c r="BH66" s="300"/>
      <c r="BI66" s="300"/>
      <c r="BJ66" s="300"/>
      <c r="BK66" s="300"/>
      <c r="BL66" s="300"/>
      <c r="BM66" s="300"/>
      <c r="BN66" s="300"/>
      <c r="BO66" s="300"/>
      <c r="BP66" s="300"/>
      <c r="BQ66" s="300"/>
      <c r="BR66" s="300"/>
      <c r="BS66" s="300"/>
      <c r="BT66" s="300"/>
      <c r="BU66" s="300"/>
      <c r="BV66" s="300"/>
      <c r="BW66" s="300"/>
      <c r="BX66" s="300"/>
      <c r="BY66" s="300"/>
      <c r="BZ66" s="300"/>
      <c r="CA66" s="300"/>
      <c r="CB66" s="300"/>
      <c r="CC66" s="300"/>
      <c r="CD66" s="300"/>
      <c r="CE66" s="300"/>
      <c r="CF66" s="300"/>
      <c r="CG66" s="300"/>
      <c r="CH66" s="300"/>
      <c r="CI66" s="300"/>
      <c r="CJ66" s="300"/>
      <c r="CK66" s="300"/>
      <c r="CL66" s="300"/>
      <c r="CM66" s="300"/>
      <c r="CN66" s="300"/>
      <c r="CO66" s="300"/>
      <c r="CP66" s="300"/>
      <c r="CQ66" s="300"/>
      <c r="CR66" s="300"/>
      <c r="CS66" s="300"/>
      <c r="CT66" s="300"/>
      <c r="CU66" s="300"/>
      <c r="CV66" s="300"/>
      <c r="CW66" s="300"/>
      <c r="CX66" s="300"/>
      <c r="IG66" s="342"/>
      <c r="IH66" s="342"/>
      <c r="II66" s="342"/>
      <c r="IJ66" s="342"/>
      <c r="IK66" s="342"/>
      <c r="IL66" s="342"/>
      <c r="IM66" s="342"/>
      <c r="IN66" s="342"/>
      <c r="IO66" s="342"/>
      <c r="IP66" s="342"/>
      <c r="IQ66" s="342"/>
      <c r="IR66" s="342"/>
      <c r="IS66" s="342"/>
      <c r="IT66" s="342"/>
      <c r="IU66" s="342"/>
    </row>
    <row r="67" spans="1:241" ht="11.25" customHeight="1">
      <c r="A67" s="343"/>
      <c r="B67" s="344" t="s">
        <v>285</v>
      </c>
      <c r="C67" s="239">
        <v>79560491</v>
      </c>
      <c r="D67" s="323">
        <v>33333</v>
      </c>
      <c r="E67" s="352">
        <v>112</v>
      </c>
      <c r="F67" s="325">
        <v>10</v>
      </c>
      <c r="G67" s="324">
        <v>0.5</v>
      </c>
      <c r="H67" s="283" t="s">
        <v>282</v>
      </c>
      <c r="I67" s="327">
        <v>8200</v>
      </c>
      <c r="J67" s="327">
        <v>280000</v>
      </c>
      <c r="K67" s="328">
        <v>8800</v>
      </c>
      <c r="L67" s="329" t="s">
        <v>256</v>
      </c>
      <c r="M67" s="330">
        <v>40</v>
      </c>
      <c r="N67" s="327">
        <v>51000</v>
      </c>
      <c r="O67" s="327">
        <v>800</v>
      </c>
      <c r="P67" s="331">
        <f>SUM(R67:R72)</f>
        <v>28</v>
      </c>
      <c r="Q67" s="249" t="s">
        <v>257</v>
      </c>
      <c r="R67" s="332">
        <v>4</v>
      </c>
      <c r="S67" s="251"/>
      <c r="T67" s="212"/>
      <c r="U67" s="213"/>
      <c r="V67" s="214"/>
      <c r="W67" s="251"/>
      <c r="X67" s="167"/>
      <c r="Y67" s="251"/>
      <c r="Z67" s="217"/>
      <c r="AA67" s="218"/>
      <c r="AB67" s="251"/>
      <c r="AC67" s="251"/>
      <c r="AD67" s="251"/>
      <c r="AE67" s="251"/>
      <c r="AF67" s="251"/>
      <c r="AG67" s="251"/>
      <c r="AH67" s="251"/>
      <c r="AI67" s="251"/>
      <c r="AJ67" s="251"/>
      <c r="AK67" s="251"/>
      <c r="AL67" s="228"/>
      <c r="AM67" s="251"/>
      <c r="AN67" s="251"/>
      <c r="AO67" s="251"/>
      <c r="AP67" s="251"/>
      <c r="AQ67" s="251"/>
      <c r="AR67" s="251"/>
      <c r="AS67" s="251"/>
      <c r="AT67" s="251"/>
      <c r="AU67" s="251"/>
      <c r="AV67" s="251"/>
      <c r="AW67" s="251"/>
      <c r="AX67" s="251"/>
      <c r="AY67" s="353"/>
      <c r="AZ67" s="353"/>
      <c r="BA67" s="353"/>
      <c r="BC67" s="289"/>
      <c r="BD67" s="354"/>
      <c r="BE67" s="354"/>
      <c r="BF67" s="354"/>
      <c r="BG67" s="354"/>
      <c r="BH67" s="354"/>
      <c r="BI67" s="354"/>
      <c r="BJ67" s="354"/>
      <c r="BK67" s="289"/>
      <c r="BL67" s="355"/>
      <c r="BM67" s="355"/>
      <c r="BN67" s="355"/>
      <c r="BO67" s="355"/>
      <c r="BP67" s="289"/>
      <c r="BQ67" s="356"/>
      <c r="BR67" s="289"/>
      <c r="BS67" s="289"/>
      <c r="BT67" s="357"/>
      <c r="BU67" s="357"/>
      <c r="BV67" s="289"/>
      <c r="BW67" s="289"/>
      <c r="BX67" s="289"/>
      <c r="BY67" s="289"/>
      <c r="BZ67" s="358"/>
      <c r="CA67" s="358"/>
      <c r="CB67" s="289"/>
      <c r="CC67" s="359"/>
      <c r="CD67" s="289"/>
      <c r="CE67" s="360"/>
      <c r="CF67" s="289"/>
      <c r="CG67" s="361"/>
      <c r="CH67" s="361"/>
      <c r="CI67" s="361"/>
      <c r="CJ67" s="361"/>
      <c r="CK67" s="361"/>
      <c r="CL67" s="289"/>
      <c r="CM67" s="289"/>
      <c r="CN67" s="289"/>
      <c r="CO67" s="289"/>
      <c r="CP67" s="289"/>
      <c r="CQ67" s="289"/>
      <c r="CR67" s="289"/>
      <c r="CS67" s="289"/>
      <c r="CT67" s="289"/>
      <c r="CU67" s="289"/>
      <c r="CV67" s="289"/>
      <c r="CW67" s="289"/>
      <c r="CX67" s="362"/>
      <c r="IG67"/>
    </row>
    <row r="68" spans="1:241" ht="11.25" customHeight="1">
      <c r="A68" s="343"/>
      <c r="B68" s="344"/>
      <c r="C68" s="363"/>
      <c r="D68" s="323"/>
      <c r="E68" s="324"/>
      <c r="F68" s="325"/>
      <c r="G68" s="324"/>
      <c r="H68" s="345"/>
      <c r="I68" s="327"/>
      <c r="J68" s="327"/>
      <c r="K68" s="335"/>
      <c r="L68" s="346"/>
      <c r="M68" s="347"/>
      <c r="N68" s="327"/>
      <c r="O68" s="327"/>
      <c r="P68" s="331"/>
      <c r="Q68" s="249" t="s">
        <v>258</v>
      </c>
      <c r="R68" s="348">
        <v>6</v>
      </c>
      <c r="S68" s="251"/>
      <c r="T68" s="251"/>
      <c r="U68" s="213"/>
      <c r="V68" s="214"/>
      <c r="W68" s="215"/>
      <c r="X68" s="251"/>
      <c r="Y68" s="216"/>
      <c r="Z68" s="217"/>
      <c r="AA68" s="251"/>
      <c r="AB68" s="251"/>
      <c r="AC68" s="251"/>
      <c r="AD68" s="251"/>
      <c r="AE68" s="251"/>
      <c r="AF68" s="223"/>
      <c r="AG68" s="251"/>
      <c r="AH68" s="251"/>
      <c r="AI68" s="251"/>
      <c r="AJ68" s="251"/>
      <c r="AK68" s="227"/>
      <c r="AL68" s="251"/>
      <c r="AM68" s="251"/>
      <c r="AN68" s="251"/>
      <c r="AO68" s="251"/>
      <c r="AP68" s="251"/>
      <c r="AQ68" s="251"/>
      <c r="AR68" s="251"/>
      <c r="AS68" s="251"/>
      <c r="AT68" s="251"/>
      <c r="AU68" s="251"/>
      <c r="AV68" s="251"/>
      <c r="AW68" s="251"/>
      <c r="AX68" s="251"/>
      <c r="AY68" s="251"/>
      <c r="AZ68" s="251"/>
      <c r="BA68" s="251"/>
      <c r="BC68" s="289"/>
      <c r="BD68" s="354"/>
      <c r="BE68" s="354"/>
      <c r="BF68" s="354"/>
      <c r="BG68" s="354"/>
      <c r="BH68" s="354"/>
      <c r="BI68" s="354"/>
      <c r="BJ68" s="354"/>
      <c r="BK68" s="289"/>
      <c r="BL68" s="355"/>
      <c r="BM68" s="355"/>
      <c r="BN68" s="355"/>
      <c r="BO68" s="355"/>
      <c r="BP68" s="289"/>
      <c r="BQ68" s="289"/>
      <c r="BR68" s="289"/>
      <c r="BS68" s="289"/>
      <c r="BT68" s="357"/>
      <c r="BU68" s="357"/>
      <c r="BV68" s="289"/>
      <c r="BW68" s="289"/>
      <c r="BX68" s="289"/>
      <c r="BY68" s="289"/>
      <c r="BZ68" s="358"/>
      <c r="CA68" s="358"/>
      <c r="CB68" s="289"/>
      <c r="CC68" s="289"/>
      <c r="CD68" s="289"/>
      <c r="CE68" s="289"/>
      <c r="CF68" s="289"/>
      <c r="CG68" s="361"/>
      <c r="CH68" s="361"/>
      <c r="CI68" s="361"/>
      <c r="CJ68" s="361"/>
      <c r="CK68" s="361"/>
      <c r="CL68" s="289"/>
      <c r="CM68" s="289"/>
      <c r="CN68" s="289"/>
      <c r="CO68" s="289"/>
      <c r="CP68" s="289"/>
      <c r="CQ68" s="289"/>
      <c r="CR68" s="289"/>
      <c r="CS68" s="289"/>
      <c r="CT68" s="289"/>
      <c r="CU68" s="289"/>
      <c r="CV68" s="289"/>
      <c r="CW68" s="289"/>
      <c r="CX68" s="362"/>
      <c r="IG68"/>
    </row>
    <row r="69" spans="1:241" ht="11.25" customHeight="1">
      <c r="A69" s="343"/>
      <c r="B69" s="344"/>
      <c r="C69" s="323"/>
      <c r="D69" s="323"/>
      <c r="E69" s="324"/>
      <c r="F69" s="325"/>
      <c r="G69" s="324"/>
      <c r="H69" s="345"/>
      <c r="I69" s="327"/>
      <c r="J69" s="327"/>
      <c r="K69" s="335"/>
      <c r="L69" s="346"/>
      <c r="M69" s="345"/>
      <c r="N69" s="327"/>
      <c r="O69" s="327"/>
      <c r="P69" s="331"/>
      <c r="Q69" s="249" t="s">
        <v>259</v>
      </c>
      <c r="R69" s="348">
        <v>4</v>
      </c>
      <c r="S69" s="251"/>
      <c r="T69" s="212"/>
      <c r="U69" s="213"/>
      <c r="V69" s="214"/>
      <c r="W69" s="251"/>
      <c r="X69" s="167"/>
      <c r="Y69" s="251"/>
      <c r="Z69" s="217"/>
      <c r="AA69" s="251"/>
      <c r="AB69" s="251"/>
      <c r="AC69" s="251"/>
      <c r="AD69" s="251"/>
      <c r="AE69" s="251"/>
      <c r="AF69" s="251"/>
      <c r="AG69" s="251"/>
      <c r="AH69" s="251"/>
      <c r="AI69" s="251"/>
      <c r="AJ69" s="251"/>
      <c r="AK69" s="227"/>
      <c r="AL69" s="228"/>
      <c r="AM69" s="251"/>
      <c r="AN69" s="251"/>
      <c r="AO69" s="251"/>
      <c r="AP69" s="251"/>
      <c r="AQ69" s="251"/>
      <c r="AR69" s="251"/>
      <c r="AS69" s="251"/>
      <c r="AT69" s="251"/>
      <c r="AU69" s="251"/>
      <c r="AV69" s="251"/>
      <c r="AW69" s="251"/>
      <c r="AX69" s="251"/>
      <c r="AY69" s="353"/>
      <c r="AZ69" s="353"/>
      <c r="BA69" s="353"/>
      <c r="BC69" s="289"/>
      <c r="BD69" s="354"/>
      <c r="BE69" s="354"/>
      <c r="BF69" s="354"/>
      <c r="BG69" s="354"/>
      <c r="BH69" s="354"/>
      <c r="BI69" s="354"/>
      <c r="BJ69" s="354"/>
      <c r="BK69" s="289"/>
      <c r="BL69" s="355"/>
      <c r="BM69" s="355"/>
      <c r="BN69" s="355"/>
      <c r="BO69" s="355"/>
      <c r="BP69" s="289"/>
      <c r="BQ69" s="289"/>
      <c r="BR69" s="289"/>
      <c r="BS69" s="289"/>
      <c r="BT69" s="357"/>
      <c r="BU69" s="357"/>
      <c r="BV69" s="289"/>
      <c r="BW69" s="289"/>
      <c r="BX69" s="289"/>
      <c r="BY69" s="289"/>
      <c r="BZ69" s="358"/>
      <c r="CA69" s="358"/>
      <c r="CB69" s="289"/>
      <c r="CC69" s="289"/>
      <c r="CD69" s="289"/>
      <c r="CE69" s="289"/>
      <c r="CF69" s="289"/>
      <c r="CG69" s="361"/>
      <c r="CH69" s="361"/>
      <c r="CI69" s="361"/>
      <c r="CJ69" s="361"/>
      <c r="CK69" s="361"/>
      <c r="CL69" s="289"/>
      <c r="CM69" s="289"/>
      <c r="CN69" s="289"/>
      <c r="CO69" s="289"/>
      <c r="CP69" s="289"/>
      <c r="CQ69" s="289"/>
      <c r="CR69" s="289"/>
      <c r="CS69" s="289"/>
      <c r="CT69" s="289"/>
      <c r="CU69" s="289"/>
      <c r="CV69" s="289"/>
      <c r="CW69" s="289"/>
      <c r="CX69" s="362"/>
      <c r="IG69"/>
    </row>
    <row r="70" spans="1:241" ht="11.25" customHeight="1">
      <c r="A70" s="343"/>
      <c r="B70" s="344"/>
      <c r="C70" s="323"/>
      <c r="D70" s="323"/>
      <c r="E70" s="324"/>
      <c r="F70" s="325"/>
      <c r="G70" s="324"/>
      <c r="H70" s="345"/>
      <c r="I70" s="327"/>
      <c r="J70" s="327"/>
      <c r="K70" s="335"/>
      <c r="L70" s="346"/>
      <c r="M70" s="345"/>
      <c r="N70" s="327"/>
      <c r="O70" s="327"/>
      <c r="P70" s="331"/>
      <c r="Q70" s="249" t="s">
        <v>260</v>
      </c>
      <c r="R70" s="348">
        <v>6</v>
      </c>
      <c r="S70" s="251"/>
      <c r="T70" s="274"/>
      <c r="U70" s="213"/>
      <c r="V70" s="214"/>
      <c r="W70" s="215"/>
      <c r="X70" s="251"/>
      <c r="Y70" s="216"/>
      <c r="Z70" s="217"/>
      <c r="AA70" s="251"/>
      <c r="AB70" s="251"/>
      <c r="AC70" s="251"/>
      <c r="AD70" s="251"/>
      <c r="AE70" s="251"/>
      <c r="AF70" s="223"/>
      <c r="AG70" s="251"/>
      <c r="AH70" s="251"/>
      <c r="AI70" s="251"/>
      <c r="AJ70" s="251"/>
      <c r="AK70" s="227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251"/>
      <c r="AW70" s="251"/>
      <c r="AX70" s="251"/>
      <c r="AY70" s="251"/>
      <c r="AZ70" s="251"/>
      <c r="BA70" s="251"/>
      <c r="BC70" s="289"/>
      <c r="BD70" s="354"/>
      <c r="BE70" s="354"/>
      <c r="BF70" s="354"/>
      <c r="BG70" s="354"/>
      <c r="BH70" s="354"/>
      <c r="BI70" s="354"/>
      <c r="BJ70" s="354"/>
      <c r="BK70" s="289"/>
      <c r="BL70" s="355"/>
      <c r="BM70" s="355"/>
      <c r="BN70" s="355"/>
      <c r="BO70" s="355"/>
      <c r="BP70" s="289"/>
      <c r="BQ70" s="289"/>
      <c r="BR70" s="289"/>
      <c r="BS70" s="289"/>
      <c r="BT70" s="357"/>
      <c r="BU70" s="357"/>
      <c r="BV70" s="289"/>
      <c r="BW70" s="289"/>
      <c r="BX70" s="289"/>
      <c r="BY70" s="289"/>
      <c r="BZ70" s="358"/>
      <c r="CA70" s="358"/>
      <c r="CB70" s="289"/>
      <c r="CC70" s="289"/>
      <c r="CD70" s="289"/>
      <c r="CE70" s="289"/>
      <c r="CF70" s="289"/>
      <c r="CG70" s="361"/>
      <c r="CH70" s="361"/>
      <c r="CI70" s="361"/>
      <c r="CJ70" s="361"/>
      <c r="CK70" s="361"/>
      <c r="CL70" s="289"/>
      <c r="CM70" s="289"/>
      <c r="CN70" s="289"/>
      <c r="CO70" s="289"/>
      <c r="CP70" s="289"/>
      <c r="CQ70" s="289"/>
      <c r="CR70" s="289"/>
      <c r="CS70" s="289"/>
      <c r="CT70" s="289"/>
      <c r="CU70" s="289"/>
      <c r="CV70" s="289"/>
      <c r="CW70" s="289"/>
      <c r="CX70" s="362"/>
      <c r="IG70"/>
    </row>
    <row r="71" spans="1:241" ht="11.25" customHeight="1">
      <c r="A71" s="343"/>
      <c r="B71" s="344"/>
      <c r="C71" s="323"/>
      <c r="D71" s="323"/>
      <c r="E71" s="324"/>
      <c r="F71" s="325"/>
      <c r="G71" s="324"/>
      <c r="H71" s="345"/>
      <c r="I71" s="327"/>
      <c r="J71" s="327"/>
      <c r="K71" s="335"/>
      <c r="L71" s="346"/>
      <c r="M71" s="345"/>
      <c r="N71" s="327"/>
      <c r="O71" s="327"/>
      <c r="P71" s="331"/>
      <c r="Q71" s="249" t="s">
        <v>261</v>
      </c>
      <c r="R71" s="348">
        <v>4</v>
      </c>
      <c r="S71" s="251"/>
      <c r="T71" s="212"/>
      <c r="U71" s="213"/>
      <c r="V71" s="214"/>
      <c r="W71" s="274"/>
      <c r="X71" s="167"/>
      <c r="Y71" s="216"/>
      <c r="Z71" s="217"/>
      <c r="AA71" s="218"/>
      <c r="AB71" s="251"/>
      <c r="AC71" s="251"/>
      <c r="AD71" s="251"/>
      <c r="AE71" s="222"/>
      <c r="AF71" s="223"/>
      <c r="AG71" s="251"/>
      <c r="AH71" s="251"/>
      <c r="AI71" s="251"/>
      <c r="AJ71" s="251"/>
      <c r="AK71" s="251"/>
      <c r="AL71" s="228"/>
      <c r="AM71" s="251"/>
      <c r="AN71" s="251"/>
      <c r="AO71" s="251"/>
      <c r="AP71" s="251"/>
      <c r="AQ71" s="251"/>
      <c r="AR71" s="251"/>
      <c r="AS71" s="251"/>
      <c r="AT71" s="251"/>
      <c r="AU71" s="251"/>
      <c r="AV71" s="251"/>
      <c r="AW71" s="251"/>
      <c r="AX71" s="251"/>
      <c r="AY71" s="251"/>
      <c r="AZ71" s="251"/>
      <c r="BA71" s="251"/>
      <c r="BC71" s="289"/>
      <c r="BD71" s="354"/>
      <c r="BE71" s="354"/>
      <c r="BF71" s="354"/>
      <c r="BG71" s="354"/>
      <c r="BH71" s="354"/>
      <c r="BI71" s="354"/>
      <c r="BJ71" s="354"/>
      <c r="BK71" s="289"/>
      <c r="BL71" s="355"/>
      <c r="BM71" s="355"/>
      <c r="BN71" s="355"/>
      <c r="BO71" s="355"/>
      <c r="BP71" s="289"/>
      <c r="BQ71" s="289"/>
      <c r="BR71" s="289"/>
      <c r="BS71" s="289"/>
      <c r="BT71" s="357"/>
      <c r="BU71" s="357"/>
      <c r="BV71" s="289"/>
      <c r="BW71" s="289"/>
      <c r="BX71" s="289"/>
      <c r="BY71" s="289"/>
      <c r="BZ71" s="358"/>
      <c r="CA71" s="358"/>
      <c r="CB71" s="289"/>
      <c r="CC71" s="289"/>
      <c r="CD71" s="289"/>
      <c r="CE71" s="289"/>
      <c r="CF71" s="289"/>
      <c r="CG71" s="361"/>
      <c r="CH71" s="361"/>
      <c r="CI71" s="361"/>
      <c r="CJ71" s="361"/>
      <c r="CK71" s="361"/>
      <c r="CL71" s="289"/>
      <c r="CM71" s="289"/>
      <c r="CN71" s="289"/>
      <c r="CO71" s="289"/>
      <c r="CP71" s="289"/>
      <c r="CQ71" s="289"/>
      <c r="CR71" s="289"/>
      <c r="CS71" s="289"/>
      <c r="CT71" s="289"/>
      <c r="CU71" s="289"/>
      <c r="CV71" s="289"/>
      <c r="CW71" s="289"/>
      <c r="CX71" s="362"/>
      <c r="IG71"/>
    </row>
    <row r="72" spans="1:241" ht="11.25" customHeight="1">
      <c r="A72" s="343"/>
      <c r="B72" s="344"/>
      <c r="C72" s="323"/>
      <c r="D72" s="323"/>
      <c r="E72" s="324"/>
      <c r="F72" s="325"/>
      <c r="G72" s="324"/>
      <c r="H72" s="345"/>
      <c r="I72" s="327"/>
      <c r="J72" s="327"/>
      <c r="K72" s="339"/>
      <c r="L72" s="350"/>
      <c r="M72" s="351"/>
      <c r="N72" s="327"/>
      <c r="O72" s="327"/>
      <c r="P72" s="331"/>
      <c r="Q72" s="249" t="s">
        <v>262</v>
      </c>
      <c r="R72" s="348">
        <v>4</v>
      </c>
      <c r="S72" s="274"/>
      <c r="T72" s="212"/>
      <c r="U72" s="213"/>
      <c r="V72" s="214"/>
      <c r="W72" s="274"/>
      <c r="X72" s="167"/>
      <c r="Y72" s="216"/>
      <c r="Z72" s="217"/>
      <c r="AA72" s="218"/>
      <c r="AB72" s="274"/>
      <c r="AC72" s="274"/>
      <c r="AD72" s="274"/>
      <c r="AE72" s="222"/>
      <c r="AF72" s="223"/>
      <c r="AG72" s="274"/>
      <c r="AH72" s="274"/>
      <c r="AI72" s="274"/>
      <c r="AJ72" s="274"/>
      <c r="AK72" s="274"/>
      <c r="AL72" s="228"/>
      <c r="AM72" s="251"/>
      <c r="AN72" s="251"/>
      <c r="AO72" s="251"/>
      <c r="AP72" s="251"/>
      <c r="AQ72" s="251"/>
      <c r="AR72" s="274"/>
      <c r="AS72" s="274"/>
      <c r="AT72" s="274"/>
      <c r="AU72" s="274"/>
      <c r="AV72" s="274"/>
      <c r="AW72" s="274"/>
      <c r="AX72" s="274"/>
      <c r="AY72" s="274"/>
      <c r="AZ72" s="274"/>
      <c r="BA72" s="274"/>
      <c r="BC72" s="289"/>
      <c r="BD72" s="354"/>
      <c r="BE72" s="354"/>
      <c r="BF72" s="354"/>
      <c r="BG72" s="354"/>
      <c r="BH72" s="354"/>
      <c r="BI72" s="354"/>
      <c r="BJ72" s="354"/>
      <c r="BK72" s="289"/>
      <c r="BL72" s="355"/>
      <c r="BM72" s="355"/>
      <c r="BN72" s="355"/>
      <c r="BO72" s="355"/>
      <c r="BP72" s="289"/>
      <c r="BQ72" s="289"/>
      <c r="BR72" s="289"/>
      <c r="BS72" s="289"/>
      <c r="BT72" s="357"/>
      <c r="BU72" s="357"/>
      <c r="BV72" s="289"/>
      <c r="BW72" s="289"/>
      <c r="BX72" s="289"/>
      <c r="BY72" s="289"/>
      <c r="BZ72" s="358"/>
      <c r="CA72" s="358"/>
      <c r="CB72" s="289"/>
      <c r="CC72" s="289"/>
      <c r="CD72" s="289"/>
      <c r="CE72" s="289"/>
      <c r="CF72" s="289"/>
      <c r="CG72" s="361"/>
      <c r="CH72" s="361"/>
      <c r="CI72" s="361"/>
      <c r="CJ72" s="361"/>
      <c r="CK72" s="361"/>
      <c r="CL72" s="289"/>
      <c r="CM72" s="289"/>
      <c r="CN72" s="289"/>
      <c r="CO72" s="289"/>
      <c r="CP72" s="289"/>
      <c r="CQ72" s="289"/>
      <c r="CR72" s="289"/>
      <c r="CS72" s="289"/>
      <c r="CT72" s="289"/>
      <c r="CU72" s="289"/>
      <c r="CV72" s="289"/>
      <c r="CW72" s="289"/>
      <c r="CX72" s="362"/>
      <c r="IG72"/>
    </row>
    <row r="73" spans="1:255" s="122" customFormat="1" ht="5.25" customHeight="1">
      <c r="A73" s="278"/>
      <c r="B73" s="300"/>
      <c r="C73" s="300"/>
      <c r="D73" s="300"/>
      <c r="E73" s="300"/>
      <c r="F73" s="300"/>
      <c r="G73" s="300"/>
      <c r="H73" s="300"/>
      <c r="I73" s="300"/>
      <c r="J73" s="300"/>
      <c r="K73" s="300"/>
      <c r="L73" s="300"/>
      <c r="M73" s="300"/>
      <c r="N73" s="300"/>
      <c r="O73" s="300"/>
      <c r="P73" s="300"/>
      <c r="Q73" s="300"/>
      <c r="R73" s="300"/>
      <c r="S73" s="300"/>
      <c r="T73" s="300"/>
      <c r="U73" s="300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300"/>
      <c r="AK73" s="300"/>
      <c r="AL73" s="300"/>
      <c r="AM73" s="300"/>
      <c r="AN73" s="300"/>
      <c r="AO73" s="300"/>
      <c r="AP73" s="300"/>
      <c r="AQ73" s="300"/>
      <c r="AR73" s="300"/>
      <c r="AS73" s="300"/>
      <c r="AT73" s="300"/>
      <c r="AU73" s="300"/>
      <c r="AV73" s="300"/>
      <c r="AW73" s="300"/>
      <c r="AX73" s="300"/>
      <c r="AY73" s="300"/>
      <c r="AZ73" s="300"/>
      <c r="BA73" s="300"/>
      <c r="BB73" s="300"/>
      <c r="BC73" s="300"/>
      <c r="BD73" s="300"/>
      <c r="BE73" s="300"/>
      <c r="BF73" s="300"/>
      <c r="BG73" s="300"/>
      <c r="BH73" s="300"/>
      <c r="BI73" s="300"/>
      <c r="BJ73" s="300"/>
      <c r="BK73" s="300"/>
      <c r="BL73" s="300"/>
      <c r="BM73" s="300"/>
      <c r="BN73" s="300"/>
      <c r="BO73" s="300"/>
      <c r="BP73" s="300"/>
      <c r="BQ73" s="300"/>
      <c r="BR73" s="300"/>
      <c r="BS73" s="300"/>
      <c r="BT73" s="300"/>
      <c r="BU73" s="300"/>
      <c r="BV73" s="300"/>
      <c r="BW73" s="300"/>
      <c r="BX73" s="300"/>
      <c r="BY73" s="300"/>
      <c r="BZ73" s="300"/>
      <c r="CA73" s="300"/>
      <c r="CB73" s="300"/>
      <c r="CC73" s="300"/>
      <c r="CD73" s="300"/>
      <c r="CE73" s="300"/>
      <c r="CF73" s="300"/>
      <c r="CG73" s="300"/>
      <c r="CH73" s="300"/>
      <c r="CI73" s="300"/>
      <c r="CJ73" s="300"/>
      <c r="CK73" s="300"/>
      <c r="CL73" s="300"/>
      <c r="CM73" s="300"/>
      <c r="CN73" s="300"/>
      <c r="CO73" s="300"/>
      <c r="CP73" s="300"/>
      <c r="CQ73" s="300"/>
      <c r="CR73" s="300"/>
      <c r="CS73" s="300"/>
      <c r="CT73" s="300"/>
      <c r="CU73" s="300"/>
      <c r="CV73" s="300"/>
      <c r="CW73" s="300"/>
      <c r="CX73" s="300"/>
      <c r="IG73" s="342"/>
      <c r="IH73" s="342"/>
      <c r="II73" s="342"/>
      <c r="IJ73" s="342"/>
      <c r="IK73" s="342"/>
      <c r="IL73" s="342"/>
      <c r="IM73" s="342"/>
      <c r="IN73" s="342"/>
      <c r="IO73" s="342"/>
      <c r="IP73" s="342"/>
      <c r="IQ73" s="342"/>
      <c r="IR73" s="342"/>
      <c r="IS73" s="342"/>
      <c r="IT73" s="342"/>
      <c r="IU73" s="342"/>
    </row>
    <row r="74" spans="1:241" ht="11.25" customHeight="1">
      <c r="A74" s="364" t="s">
        <v>286</v>
      </c>
      <c r="B74" s="344" t="s">
        <v>287</v>
      </c>
      <c r="C74" s="307" t="s">
        <v>276</v>
      </c>
      <c r="D74" s="323">
        <v>100000</v>
      </c>
      <c r="E74" s="324">
        <v>85</v>
      </c>
      <c r="F74" s="325">
        <v>8</v>
      </c>
      <c r="G74" s="324">
        <v>0.9</v>
      </c>
      <c r="H74" s="283" t="s">
        <v>288</v>
      </c>
      <c r="I74" s="327">
        <v>8500</v>
      </c>
      <c r="J74" s="327">
        <v>160000</v>
      </c>
      <c r="K74" s="365">
        <v>12500</v>
      </c>
      <c r="L74" s="246" t="s">
        <v>256</v>
      </c>
      <c r="M74" s="330">
        <v>44</v>
      </c>
      <c r="N74" s="327">
        <v>105000</v>
      </c>
      <c r="O74" s="327">
        <f>N74*0.015</f>
        <v>1575</v>
      </c>
      <c r="P74" s="366">
        <v>28</v>
      </c>
      <c r="Q74" s="249" t="s">
        <v>257</v>
      </c>
      <c r="R74" s="332">
        <v>4</v>
      </c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  <c r="AD74" s="251"/>
      <c r="AE74" s="251"/>
      <c r="AF74" s="251"/>
      <c r="AG74" s="251"/>
      <c r="AH74" s="251"/>
      <c r="AI74" s="251"/>
      <c r="AJ74" s="251"/>
      <c r="AK74" s="251"/>
      <c r="AL74" s="251"/>
      <c r="AM74" s="251"/>
      <c r="AN74" s="251"/>
      <c r="AO74" s="251"/>
      <c r="AP74" s="230"/>
      <c r="AQ74" s="251"/>
      <c r="AR74" s="251"/>
      <c r="AS74" s="311"/>
      <c r="AT74" s="251"/>
      <c r="AU74" s="251"/>
      <c r="AV74" s="234"/>
      <c r="AW74" s="251"/>
      <c r="AX74" s="251"/>
      <c r="AY74" s="251"/>
      <c r="AZ74" s="251"/>
      <c r="BA74" s="251"/>
      <c r="BC74" s="289"/>
      <c r="BD74" s="251"/>
      <c r="BE74" s="251"/>
      <c r="BF74" s="251"/>
      <c r="BG74" s="251"/>
      <c r="BH74" s="251"/>
      <c r="BI74" s="251"/>
      <c r="BJ74" s="251"/>
      <c r="BK74" s="251"/>
      <c r="BL74" s="251"/>
      <c r="BM74" s="251"/>
      <c r="BN74" s="251"/>
      <c r="BO74" s="251"/>
      <c r="BP74" s="251"/>
      <c r="BQ74" s="251"/>
      <c r="BR74" s="251"/>
      <c r="BS74" s="251"/>
      <c r="BT74" s="251"/>
      <c r="BU74" s="251"/>
      <c r="BV74" s="251"/>
      <c r="BW74" s="310"/>
      <c r="BX74" s="251"/>
      <c r="BY74" s="251"/>
      <c r="BZ74" s="251"/>
      <c r="CA74" s="256"/>
      <c r="CB74" s="256"/>
      <c r="CC74" s="251"/>
      <c r="CD74" s="251"/>
      <c r="CE74" s="253"/>
      <c r="CF74" s="251"/>
      <c r="CG74" s="251"/>
      <c r="CH74" s="251"/>
      <c r="CI74" s="251"/>
      <c r="CJ74" s="251"/>
      <c r="CK74" s="251"/>
      <c r="CL74" s="251"/>
      <c r="CM74" s="251"/>
      <c r="CN74" s="263"/>
      <c r="CO74" s="251"/>
      <c r="CP74" s="251"/>
      <c r="CQ74" s="367"/>
      <c r="CR74" s="251"/>
      <c r="CS74" s="251"/>
      <c r="CT74" s="251"/>
      <c r="CU74" s="251"/>
      <c r="CV74" s="251"/>
      <c r="CW74" s="251"/>
      <c r="CX74" s="264"/>
      <c r="IG74"/>
    </row>
    <row r="75" spans="1:241" ht="11.25" customHeight="1">
      <c r="A75" s="364"/>
      <c r="B75" s="344"/>
      <c r="C75" s="307" t="s">
        <v>277</v>
      </c>
      <c r="D75" s="323"/>
      <c r="E75" s="324"/>
      <c r="F75" s="325"/>
      <c r="G75" s="324"/>
      <c r="H75" s="345"/>
      <c r="I75" s="327"/>
      <c r="J75" s="327"/>
      <c r="K75" s="335"/>
      <c r="L75" s="346"/>
      <c r="M75" s="347"/>
      <c r="N75" s="327"/>
      <c r="O75" s="327"/>
      <c r="P75" s="366"/>
      <c r="Q75" s="249" t="s">
        <v>258</v>
      </c>
      <c r="R75" s="332">
        <v>6</v>
      </c>
      <c r="S75" s="251"/>
      <c r="T75" s="251"/>
      <c r="U75" s="251"/>
      <c r="V75" s="251"/>
      <c r="W75" s="251"/>
      <c r="X75" s="251"/>
      <c r="Y75" s="251"/>
      <c r="Z75" s="251"/>
      <c r="AA75" s="251"/>
      <c r="AB75" s="251"/>
      <c r="AC75" s="251"/>
      <c r="AD75" s="251"/>
      <c r="AE75" s="251"/>
      <c r="AF75" s="251"/>
      <c r="AG75" s="251"/>
      <c r="AH75" s="251"/>
      <c r="AI75" s="251"/>
      <c r="AJ75" s="251"/>
      <c r="AK75" s="251"/>
      <c r="AL75" s="251"/>
      <c r="AM75" s="251"/>
      <c r="AN75" s="251"/>
      <c r="AO75" s="251"/>
      <c r="AP75" s="230"/>
      <c r="AQ75" s="251"/>
      <c r="AR75" s="251"/>
      <c r="AS75" s="311"/>
      <c r="AT75" s="251"/>
      <c r="AU75" s="233"/>
      <c r="AV75" s="234"/>
      <c r="AW75" s="251"/>
      <c r="AX75" s="251"/>
      <c r="AY75" s="251"/>
      <c r="AZ75" s="251"/>
      <c r="BA75" s="251"/>
      <c r="BC75" s="289"/>
      <c r="BD75" s="251"/>
      <c r="BE75" s="251"/>
      <c r="BF75" s="251"/>
      <c r="BG75" s="251"/>
      <c r="BH75" s="251"/>
      <c r="BI75" s="251"/>
      <c r="BJ75" s="251"/>
      <c r="BK75" s="251"/>
      <c r="BL75" s="251"/>
      <c r="BM75" s="251"/>
      <c r="BN75" s="251"/>
      <c r="BO75" s="251"/>
      <c r="BP75" s="251"/>
      <c r="BQ75" s="251"/>
      <c r="BR75" s="251"/>
      <c r="BS75" s="251"/>
      <c r="BT75" s="251"/>
      <c r="BU75" s="251"/>
      <c r="BV75" s="251"/>
      <c r="BW75" s="251"/>
      <c r="BX75" s="251"/>
      <c r="BY75" s="251"/>
      <c r="BZ75" s="251"/>
      <c r="CA75" s="256"/>
      <c r="CB75" s="256"/>
      <c r="CC75" s="251"/>
      <c r="CD75" s="251"/>
      <c r="CE75" s="253"/>
      <c r="CF75" s="251"/>
      <c r="CG75" s="251"/>
      <c r="CH75" s="251"/>
      <c r="CI75" s="251"/>
      <c r="CJ75" s="251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51"/>
      <c r="CX75" s="264"/>
      <c r="IG75"/>
    </row>
    <row r="76" spans="1:241" ht="11.25" customHeight="1">
      <c r="A76" s="364"/>
      <c r="B76" s="344"/>
      <c r="C76" s="323"/>
      <c r="D76" s="323"/>
      <c r="E76" s="324"/>
      <c r="F76" s="325"/>
      <c r="G76" s="324"/>
      <c r="H76" s="345"/>
      <c r="I76" s="327"/>
      <c r="J76" s="327"/>
      <c r="K76" s="335"/>
      <c r="L76" s="346"/>
      <c r="M76" s="345"/>
      <c r="N76" s="327"/>
      <c r="O76" s="327"/>
      <c r="P76" s="366"/>
      <c r="Q76" s="249" t="s">
        <v>259</v>
      </c>
      <c r="R76" s="332">
        <v>4</v>
      </c>
      <c r="S76" s="251"/>
      <c r="T76" s="251"/>
      <c r="U76" s="251"/>
      <c r="V76" s="251"/>
      <c r="W76" s="251"/>
      <c r="X76" s="251"/>
      <c r="Y76" s="251"/>
      <c r="Z76" s="251"/>
      <c r="AA76" s="251"/>
      <c r="AB76" s="251"/>
      <c r="AC76" s="251"/>
      <c r="AD76" s="251"/>
      <c r="AE76" s="251"/>
      <c r="AF76" s="251"/>
      <c r="AG76" s="251"/>
      <c r="AH76" s="251"/>
      <c r="AI76" s="251"/>
      <c r="AJ76" s="251"/>
      <c r="AK76" s="251"/>
      <c r="AL76" s="251"/>
      <c r="AM76" s="251"/>
      <c r="AN76" s="251"/>
      <c r="AO76" s="251"/>
      <c r="AP76" s="230"/>
      <c r="AQ76" s="251"/>
      <c r="AR76" s="251"/>
      <c r="AS76" s="311"/>
      <c r="AT76" s="251"/>
      <c r="AU76" s="251"/>
      <c r="AV76" s="234"/>
      <c r="AW76" s="251"/>
      <c r="AX76" s="251"/>
      <c r="AY76" s="251"/>
      <c r="AZ76" s="251"/>
      <c r="BA76" s="251"/>
      <c r="BC76" s="289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6"/>
      <c r="CB76" s="256"/>
      <c r="CC76" s="251"/>
      <c r="CD76" s="251"/>
      <c r="CE76" s="253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  <c r="CX76" s="264"/>
      <c r="IG76"/>
    </row>
    <row r="77" spans="1:241" ht="11.25" customHeight="1">
      <c r="A77" s="364"/>
      <c r="B77" s="344"/>
      <c r="C77" s="368"/>
      <c r="D77" s="323"/>
      <c r="E77" s="369"/>
      <c r="F77" s="370"/>
      <c r="G77" s="369"/>
      <c r="H77" s="371"/>
      <c r="I77" s="372"/>
      <c r="J77" s="372"/>
      <c r="K77" s="373"/>
      <c r="L77" s="374"/>
      <c r="M77" s="371"/>
      <c r="N77" s="372"/>
      <c r="O77" s="372"/>
      <c r="P77" s="366"/>
      <c r="Q77" s="249" t="s">
        <v>260</v>
      </c>
      <c r="R77" s="332">
        <v>6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30"/>
      <c r="AQ77" s="251"/>
      <c r="AR77" s="251"/>
      <c r="AS77" s="311"/>
      <c r="AT77" s="251"/>
      <c r="AU77" s="233"/>
      <c r="AV77" s="234"/>
      <c r="AW77" s="251"/>
      <c r="AX77" s="251"/>
      <c r="AY77" s="251"/>
      <c r="AZ77" s="251"/>
      <c r="BA77" s="251"/>
      <c r="BC77" s="289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6"/>
      <c r="CB77" s="256"/>
      <c r="CC77" s="251"/>
      <c r="CD77" s="251"/>
      <c r="CE77" s="253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  <c r="CX77" s="264"/>
      <c r="IG77"/>
    </row>
    <row r="78" spans="1:241" ht="11.25" customHeight="1">
      <c r="A78" s="364"/>
      <c r="B78" s="344"/>
      <c r="C78" s="323"/>
      <c r="D78" s="323"/>
      <c r="E78" s="324"/>
      <c r="F78" s="325"/>
      <c r="G78" s="324"/>
      <c r="H78" s="345"/>
      <c r="I78" s="327"/>
      <c r="J78" s="327"/>
      <c r="K78" s="335"/>
      <c r="L78" s="346"/>
      <c r="M78" s="345"/>
      <c r="N78" s="327"/>
      <c r="O78" s="327"/>
      <c r="P78" s="366"/>
      <c r="Q78" s="249" t="s">
        <v>261</v>
      </c>
      <c r="R78" s="332">
        <v>4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30"/>
      <c r="AQ78" s="251"/>
      <c r="AR78" s="251"/>
      <c r="AS78" s="311"/>
      <c r="AT78" s="251"/>
      <c r="AU78" s="251"/>
      <c r="AV78" s="234"/>
      <c r="AW78" s="251"/>
      <c r="AX78" s="251"/>
      <c r="AY78" s="251"/>
      <c r="AZ78" s="251"/>
      <c r="BA78" s="251"/>
      <c r="BC78" s="289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6"/>
      <c r="CB78" s="256"/>
      <c r="CC78" s="251"/>
      <c r="CD78" s="251"/>
      <c r="CE78" s="253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  <c r="CX78" s="264"/>
      <c r="IG78"/>
    </row>
    <row r="79" spans="1:255" s="133" customFormat="1" ht="11.25" customHeight="1">
      <c r="A79" s="364"/>
      <c r="B79" s="344"/>
      <c r="C79" s="375"/>
      <c r="D79" s="375"/>
      <c r="E79" s="376"/>
      <c r="F79" s="377"/>
      <c r="G79" s="376"/>
      <c r="H79" s="351"/>
      <c r="I79" s="378"/>
      <c r="J79" s="378"/>
      <c r="K79" s="339"/>
      <c r="L79" s="350"/>
      <c r="M79" s="351"/>
      <c r="N79" s="378"/>
      <c r="O79" s="378"/>
      <c r="P79" s="366"/>
      <c r="Q79" s="249" t="s">
        <v>262</v>
      </c>
      <c r="R79" s="332">
        <v>4</v>
      </c>
      <c r="S79" s="274"/>
      <c r="T79" s="274"/>
      <c r="U79" s="274"/>
      <c r="V79" s="274"/>
      <c r="W79" s="274"/>
      <c r="X79" s="274"/>
      <c r="Y79" s="274"/>
      <c r="Z79" s="274"/>
      <c r="AA79" s="274"/>
      <c r="AB79" s="274"/>
      <c r="AC79" s="274"/>
      <c r="AD79" s="274"/>
      <c r="AE79" s="274"/>
      <c r="AF79" s="274"/>
      <c r="AG79" s="274"/>
      <c r="AH79" s="274"/>
      <c r="AI79" s="274"/>
      <c r="AJ79" s="274"/>
      <c r="AK79" s="274"/>
      <c r="AL79" s="274"/>
      <c r="AM79" s="274"/>
      <c r="AN79" s="274"/>
      <c r="AO79" s="274"/>
      <c r="AP79" s="230"/>
      <c r="AQ79" s="274"/>
      <c r="AR79" s="274"/>
      <c r="AS79" s="311"/>
      <c r="AT79" s="251"/>
      <c r="AU79" s="251"/>
      <c r="AV79" s="234"/>
      <c r="AW79" s="251"/>
      <c r="AX79" s="251"/>
      <c r="AY79" s="251"/>
      <c r="AZ79" s="251"/>
      <c r="BA79" s="251"/>
      <c r="BB79"/>
      <c r="BC79" s="289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6"/>
      <c r="CB79" s="256"/>
      <c r="CC79" s="251"/>
      <c r="CD79" s="251"/>
      <c r="CE79" s="253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51"/>
      <c r="CX79" s="264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</row>
    <row r="80" spans="1:253" s="122" customFormat="1" ht="5.25" customHeight="1">
      <c r="A80" s="364"/>
      <c r="B80" s="300"/>
      <c r="C80" s="300"/>
      <c r="D80" s="300"/>
      <c r="E80" s="300"/>
      <c r="F80" s="300"/>
      <c r="G80" s="300"/>
      <c r="H80" s="300"/>
      <c r="I80" s="300"/>
      <c r="J80" s="300"/>
      <c r="K80" s="300"/>
      <c r="L80" s="300"/>
      <c r="M80" s="300"/>
      <c r="N80" s="300"/>
      <c r="O80" s="300"/>
      <c r="P80" s="300"/>
      <c r="Q80" s="300"/>
      <c r="R80" s="300"/>
      <c r="S80" s="300"/>
      <c r="T80" s="300"/>
      <c r="U80" s="30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300"/>
      <c r="AK80" s="300"/>
      <c r="AL80" s="300"/>
      <c r="AM80" s="300"/>
      <c r="AN80" s="300"/>
      <c r="AO80" s="300"/>
      <c r="AP80" s="300"/>
      <c r="AQ80" s="300"/>
      <c r="AR80" s="300"/>
      <c r="AS80" s="300"/>
      <c r="AT80" s="300"/>
      <c r="AU80" s="300"/>
      <c r="AV80" s="300"/>
      <c r="AW80" s="300"/>
      <c r="AX80" s="300"/>
      <c r="AY80" s="300"/>
      <c r="AZ80" s="300"/>
      <c r="BA80" s="300"/>
      <c r="BB80" s="300"/>
      <c r="BC80" s="300"/>
      <c r="BD80" s="300"/>
      <c r="BE80" s="300"/>
      <c r="BF80" s="300"/>
      <c r="BG80" s="300"/>
      <c r="BH80" s="300"/>
      <c r="BI80" s="300"/>
      <c r="BJ80" s="300"/>
      <c r="BK80" s="300"/>
      <c r="BL80" s="300"/>
      <c r="BM80" s="300"/>
      <c r="BN80" s="300"/>
      <c r="BO80" s="300"/>
      <c r="BP80" s="300"/>
      <c r="BQ80" s="300"/>
      <c r="BR80" s="300"/>
      <c r="BS80" s="300"/>
      <c r="BT80" s="300"/>
      <c r="BU80" s="300"/>
      <c r="BV80" s="300"/>
      <c r="BW80" s="300"/>
      <c r="BX80" s="300"/>
      <c r="BY80" s="300"/>
      <c r="BZ80" s="300"/>
      <c r="CA80" s="300"/>
      <c r="CB80" s="300"/>
      <c r="CC80" s="300"/>
      <c r="CD80" s="300"/>
      <c r="CE80" s="300"/>
      <c r="CF80" s="300"/>
      <c r="CG80" s="300"/>
      <c r="CH80" s="300"/>
      <c r="CI80" s="300"/>
      <c r="CJ80" s="300"/>
      <c r="CK80" s="300"/>
      <c r="CL80" s="300"/>
      <c r="CM80" s="300"/>
      <c r="CN80" s="300"/>
      <c r="CO80" s="300"/>
      <c r="CP80" s="300"/>
      <c r="CQ80" s="300"/>
      <c r="CR80" s="300"/>
      <c r="CS80" s="300"/>
      <c r="CT80" s="300"/>
      <c r="CU80" s="300"/>
      <c r="CV80" s="300"/>
      <c r="CW80" s="300"/>
      <c r="CX80" s="300"/>
      <c r="HZ80" s="342"/>
      <c r="IA80" s="342"/>
      <c r="IB80" s="342"/>
      <c r="IC80" s="342"/>
      <c r="ID80" s="342"/>
      <c r="IE80" s="342"/>
      <c r="IF80" s="342"/>
      <c r="IG80" s="342"/>
      <c r="IH80" s="342"/>
      <c r="II80" s="342"/>
      <c r="IJ80" s="342"/>
      <c r="IK80" s="342"/>
      <c r="IL80" s="342"/>
      <c r="IM80" s="342"/>
      <c r="IN80" s="342"/>
      <c r="IO80" s="342"/>
      <c r="IP80" s="342"/>
      <c r="IQ80" s="342"/>
      <c r="IR80" s="342"/>
      <c r="IS80" s="342"/>
    </row>
    <row r="81" spans="1:241" ht="11.25" customHeight="1">
      <c r="A81" s="364"/>
      <c r="B81" s="379" t="s">
        <v>289</v>
      </c>
      <c r="C81" s="307" t="s">
        <v>276</v>
      </c>
      <c r="D81" s="380">
        <v>100000</v>
      </c>
      <c r="E81" s="381">
        <v>90</v>
      </c>
      <c r="F81" s="382">
        <v>8</v>
      </c>
      <c r="G81" s="383" t="s">
        <v>290</v>
      </c>
      <c r="H81" s="384" t="s">
        <v>291</v>
      </c>
      <c r="I81" s="385">
        <v>9000</v>
      </c>
      <c r="J81" s="386">
        <v>200000</v>
      </c>
      <c r="K81" s="385">
        <v>12000</v>
      </c>
      <c r="L81" s="246" t="s">
        <v>256</v>
      </c>
      <c r="M81" s="387">
        <v>30</v>
      </c>
      <c r="N81" s="385">
        <v>107000</v>
      </c>
      <c r="O81" s="385">
        <v>1600</v>
      </c>
      <c r="P81" s="388">
        <v>36</v>
      </c>
      <c r="Q81" s="249" t="s">
        <v>257</v>
      </c>
      <c r="R81" s="389">
        <v>8</v>
      </c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230"/>
      <c r="AQ81" s="251"/>
      <c r="AR81" s="251"/>
      <c r="AS81" s="311"/>
      <c r="AT81" s="251"/>
      <c r="AU81" s="251"/>
      <c r="AV81" s="234"/>
      <c r="AW81" s="390"/>
      <c r="AX81" s="390"/>
      <c r="AY81" s="390"/>
      <c r="AZ81" s="390"/>
      <c r="BA81" s="390"/>
      <c r="BC81" s="289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310"/>
      <c r="BX81" s="251"/>
      <c r="BY81" s="251"/>
      <c r="BZ81" s="251"/>
      <c r="CA81" s="256"/>
      <c r="CB81" s="256"/>
      <c r="CC81" s="251"/>
      <c r="CD81" s="251"/>
      <c r="CE81" s="253"/>
      <c r="CF81" s="251"/>
      <c r="CG81" s="251"/>
      <c r="CH81" s="251"/>
      <c r="CI81" s="251"/>
      <c r="CJ81" s="251"/>
      <c r="CK81" s="251"/>
      <c r="CL81" s="251"/>
      <c r="CM81" s="251"/>
      <c r="CN81" s="263"/>
      <c r="CO81" s="251"/>
      <c r="CP81" s="251"/>
      <c r="CQ81" s="367"/>
      <c r="CR81" s="251"/>
      <c r="CS81" s="251"/>
      <c r="CT81" s="251"/>
      <c r="CU81" s="251"/>
      <c r="CV81" s="251"/>
      <c r="CW81" s="251"/>
      <c r="CX81" s="264"/>
      <c r="HX81"/>
      <c r="HY81"/>
      <c r="HZ81"/>
      <c r="IA81"/>
      <c r="IB81"/>
      <c r="IC81"/>
      <c r="ID81"/>
      <c r="IE81"/>
      <c r="IF81"/>
      <c r="IG81"/>
    </row>
    <row r="82" spans="1:241" ht="11.25" customHeight="1">
      <c r="A82" s="364"/>
      <c r="B82" s="379"/>
      <c r="C82" s="307" t="s">
        <v>277</v>
      </c>
      <c r="D82" s="391"/>
      <c r="E82" s="392"/>
      <c r="F82" s="393"/>
      <c r="G82" s="392"/>
      <c r="H82" s="394"/>
      <c r="I82" s="395"/>
      <c r="J82" s="395"/>
      <c r="K82" s="395"/>
      <c r="L82" s="394"/>
      <c r="M82" s="387"/>
      <c r="N82" s="395"/>
      <c r="O82" s="395"/>
      <c r="P82" s="388"/>
      <c r="Q82" s="249" t="s">
        <v>258</v>
      </c>
      <c r="R82" s="389">
        <v>8</v>
      </c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230"/>
      <c r="AQ82" s="251"/>
      <c r="AR82" s="251"/>
      <c r="AS82" s="311"/>
      <c r="AT82" s="251"/>
      <c r="AU82" s="233"/>
      <c r="AV82" s="234"/>
      <c r="AW82" s="390"/>
      <c r="AX82" s="390"/>
      <c r="AY82" s="390"/>
      <c r="AZ82" s="390"/>
      <c r="BA82" s="390"/>
      <c r="BC82" s="289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6"/>
      <c r="CB82" s="256"/>
      <c r="CC82" s="251"/>
      <c r="CD82" s="251"/>
      <c r="CE82" s="253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264"/>
      <c r="HX82"/>
      <c r="HY82"/>
      <c r="HZ82"/>
      <c r="IA82"/>
      <c r="IB82"/>
      <c r="IC82"/>
      <c r="ID82"/>
      <c r="IE82"/>
      <c r="IF82"/>
      <c r="IG82"/>
    </row>
    <row r="83" spans="1:241" ht="11.25" customHeight="1">
      <c r="A83" s="364"/>
      <c r="B83" s="379"/>
      <c r="C83" s="391"/>
      <c r="D83" s="391"/>
      <c r="E83" s="392"/>
      <c r="F83" s="393"/>
      <c r="G83" s="392"/>
      <c r="H83" s="394"/>
      <c r="I83" s="395"/>
      <c r="J83" s="395"/>
      <c r="K83" s="395"/>
      <c r="L83" s="394"/>
      <c r="M83" s="387"/>
      <c r="N83" s="395"/>
      <c r="O83" s="395"/>
      <c r="P83" s="388"/>
      <c r="Q83" s="249" t="s">
        <v>259</v>
      </c>
      <c r="R83" s="389">
        <v>4</v>
      </c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230"/>
      <c r="AQ83" s="251"/>
      <c r="AR83" s="251"/>
      <c r="AS83" s="311"/>
      <c r="AT83" s="251"/>
      <c r="AU83" s="251"/>
      <c r="AV83" s="234"/>
      <c r="AW83" s="390"/>
      <c r="AX83" s="390"/>
      <c r="AY83" s="390"/>
      <c r="AZ83" s="390"/>
      <c r="BA83" s="390"/>
      <c r="BC83" s="289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251"/>
      <c r="BW83" s="251"/>
      <c r="BX83" s="251"/>
      <c r="BY83" s="251"/>
      <c r="BZ83" s="251"/>
      <c r="CA83" s="256"/>
      <c r="CB83" s="256"/>
      <c r="CC83" s="251"/>
      <c r="CD83" s="251"/>
      <c r="CE83" s="253"/>
      <c r="CF83" s="251"/>
      <c r="CG83" s="251"/>
      <c r="CH83" s="251"/>
      <c r="CI83" s="251"/>
      <c r="CJ83" s="251"/>
      <c r="CK83" s="251"/>
      <c r="CL83" s="251"/>
      <c r="CM83" s="251"/>
      <c r="CN83" s="251"/>
      <c r="CO83" s="251"/>
      <c r="CP83" s="251"/>
      <c r="CQ83" s="251"/>
      <c r="CR83" s="251"/>
      <c r="CS83" s="251"/>
      <c r="CT83" s="251"/>
      <c r="CU83" s="251"/>
      <c r="CV83" s="251"/>
      <c r="CW83" s="251"/>
      <c r="CX83" s="264"/>
      <c r="HX83"/>
      <c r="HY83"/>
      <c r="HZ83"/>
      <c r="IA83"/>
      <c r="IB83"/>
      <c r="IC83"/>
      <c r="ID83"/>
      <c r="IE83"/>
      <c r="IF83"/>
      <c r="IG83"/>
    </row>
    <row r="84" spans="1:241" ht="11.25" customHeight="1">
      <c r="A84" s="364"/>
      <c r="B84" s="379"/>
      <c r="C84" s="391"/>
      <c r="D84" s="396"/>
      <c r="E84" s="392"/>
      <c r="F84" s="393"/>
      <c r="G84" s="392"/>
      <c r="H84" s="394"/>
      <c r="I84" s="395"/>
      <c r="J84" s="395"/>
      <c r="K84" s="395"/>
      <c r="L84" s="394"/>
      <c r="M84" s="387"/>
      <c r="N84" s="395"/>
      <c r="O84" s="395"/>
      <c r="P84" s="388"/>
      <c r="Q84" s="249" t="s">
        <v>260</v>
      </c>
      <c r="R84" s="389">
        <v>8</v>
      </c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230"/>
      <c r="AQ84" s="251"/>
      <c r="AR84" s="251"/>
      <c r="AS84" s="311"/>
      <c r="AT84" s="251"/>
      <c r="AU84" s="233"/>
      <c r="AV84" s="234"/>
      <c r="AW84" s="390"/>
      <c r="AX84" s="390"/>
      <c r="AY84" s="390"/>
      <c r="AZ84" s="390"/>
      <c r="BA84" s="390"/>
      <c r="BC84" s="289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6"/>
      <c r="CB84" s="256"/>
      <c r="CC84" s="251"/>
      <c r="CD84" s="251"/>
      <c r="CE84" s="253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264"/>
      <c r="HX84"/>
      <c r="HY84"/>
      <c r="HZ84"/>
      <c r="IA84"/>
      <c r="IB84"/>
      <c r="IC84"/>
      <c r="ID84"/>
      <c r="IE84"/>
      <c r="IF84"/>
      <c r="IG84"/>
    </row>
    <row r="85" spans="1:241" ht="11.25" customHeight="1">
      <c r="A85" s="364"/>
      <c r="B85" s="379"/>
      <c r="C85" s="391"/>
      <c r="D85" s="396"/>
      <c r="E85" s="392"/>
      <c r="F85" s="393"/>
      <c r="G85" s="392"/>
      <c r="H85" s="394"/>
      <c r="I85" s="395"/>
      <c r="J85" s="395"/>
      <c r="K85" s="395"/>
      <c r="L85" s="394"/>
      <c r="M85" s="387"/>
      <c r="N85" s="395"/>
      <c r="O85" s="395"/>
      <c r="P85" s="388"/>
      <c r="Q85" s="249" t="s">
        <v>261</v>
      </c>
      <c r="R85" s="389">
        <v>4</v>
      </c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230"/>
      <c r="AQ85" s="251"/>
      <c r="AR85" s="251"/>
      <c r="AS85" s="311"/>
      <c r="AT85" s="251"/>
      <c r="AU85" s="251"/>
      <c r="AV85" s="234"/>
      <c r="AW85" s="390"/>
      <c r="AX85" s="390"/>
      <c r="AY85" s="390"/>
      <c r="AZ85" s="390"/>
      <c r="BA85" s="390"/>
      <c r="BC85" s="289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6"/>
      <c r="CB85" s="256"/>
      <c r="CC85" s="251"/>
      <c r="CD85" s="251"/>
      <c r="CE85" s="253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264"/>
      <c r="HX85"/>
      <c r="HY85"/>
      <c r="HZ85"/>
      <c r="IA85"/>
      <c r="IB85"/>
      <c r="IC85"/>
      <c r="ID85"/>
      <c r="IE85"/>
      <c r="IF85"/>
      <c r="IG85"/>
    </row>
    <row r="86" spans="1:241" ht="11.25" customHeight="1">
      <c r="A86" s="364"/>
      <c r="B86" s="379"/>
      <c r="C86" s="397"/>
      <c r="D86" s="398"/>
      <c r="E86" s="399"/>
      <c r="F86" s="400"/>
      <c r="G86" s="399"/>
      <c r="H86" s="401"/>
      <c r="I86" s="402"/>
      <c r="J86" s="402"/>
      <c r="K86" s="402"/>
      <c r="L86" s="401"/>
      <c r="M86" s="387"/>
      <c r="N86" s="402"/>
      <c r="O86" s="402"/>
      <c r="P86" s="388"/>
      <c r="Q86" s="249" t="s">
        <v>262</v>
      </c>
      <c r="R86" s="389">
        <v>4</v>
      </c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230"/>
      <c r="AQ86" s="274"/>
      <c r="AR86" s="274"/>
      <c r="AS86" s="311"/>
      <c r="AT86" s="251"/>
      <c r="AU86" s="251"/>
      <c r="AV86" s="234"/>
      <c r="AW86" s="390"/>
      <c r="AX86" s="390"/>
      <c r="AY86" s="390"/>
      <c r="AZ86" s="390"/>
      <c r="BA86" s="390"/>
      <c r="BC86" s="289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6"/>
      <c r="CB86" s="256"/>
      <c r="CC86" s="251"/>
      <c r="CD86" s="251"/>
      <c r="CE86" s="253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264"/>
      <c r="HX86"/>
      <c r="HY86"/>
      <c r="HZ86"/>
      <c r="IA86"/>
      <c r="IB86"/>
      <c r="IC86"/>
      <c r="ID86"/>
      <c r="IE86"/>
      <c r="IF86"/>
      <c r="IG86"/>
    </row>
    <row r="87" spans="1:255" s="122" customFormat="1" ht="5.25" customHeight="1">
      <c r="A87" s="278"/>
      <c r="B87" s="300"/>
      <c r="C87" s="300"/>
      <c r="D87" s="300"/>
      <c r="E87" s="300"/>
      <c r="F87" s="300"/>
      <c r="G87" s="300"/>
      <c r="H87" s="300"/>
      <c r="I87" s="300"/>
      <c r="J87" s="300"/>
      <c r="K87" s="300"/>
      <c r="L87" s="300"/>
      <c r="M87" s="300"/>
      <c r="N87" s="300"/>
      <c r="O87" s="300"/>
      <c r="P87" s="300"/>
      <c r="Q87" s="300"/>
      <c r="R87" s="300"/>
      <c r="S87" s="300"/>
      <c r="T87" s="300"/>
      <c r="U87" s="300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300"/>
      <c r="AJ87" s="300"/>
      <c r="AK87" s="300"/>
      <c r="AL87" s="300"/>
      <c r="AM87" s="300"/>
      <c r="AN87" s="300"/>
      <c r="AO87" s="300"/>
      <c r="AP87" s="300"/>
      <c r="AQ87" s="300"/>
      <c r="AR87" s="300"/>
      <c r="AS87" s="300"/>
      <c r="AT87" s="300"/>
      <c r="AU87" s="300"/>
      <c r="AV87" s="300"/>
      <c r="AW87" s="300"/>
      <c r="AX87" s="300"/>
      <c r="AY87" s="300"/>
      <c r="AZ87" s="300"/>
      <c r="BA87" s="300"/>
      <c r="BB87" s="300"/>
      <c r="BC87" s="300"/>
      <c r="BD87" s="300"/>
      <c r="BE87" s="300"/>
      <c r="BF87" s="300"/>
      <c r="BG87" s="300"/>
      <c r="BH87" s="300"/>
      <c r="BI87" s="300"/>
      <c r="BJ87" s="300"/>
      <c r="BK87" s="300"/>
      <c r="BL87" s="300"/>
      <c r="BM87" s="300"/>
      <c r="BN87" s="300"/>
      <c r="BO87" s="300"/>
      <c r="BP87" s="300"/>
      <c r="BQ87" s="300"/>
      <c r="BR87" s="300"/>
      <c r="BS87" s="300"/>
      <c r="BT87" s="300"/>
      <c r="BU87" s="300"/>
      <c r="BV87" s="300"/>
      <c r="BW87" s="300"/>
      <c r="BX87" s="300"/>
      <c r="BY87" s="300"/>
      <c r="BZ87" s="300"/>
      <c r="CA87" s="300"/>
      <c r="CB87" s="300"/>
      <c r="CC87" s="300"/>
      <c r="CD87" s="300"/>
      <c r="CE87" s="300"/>
      <c r="CF87" s="300"/>
      <c r="CG87" s="300"/>
      <c r="CH87" s="300"/>
      <c r="CI87" s="300"/>
      <c r="CJ87" s="300"/>
      <c r="CK87" s="300"/>
      <c r="CL87" s="300"/>
      <c r="CM87" s="300"/>
      <c r="CN87" s="300"/>
      <c r="CO87" s="300"/>
      <c r="CP87" s="300"/>
      <c r="CQ87" s="300"/>
      <c r="CR87" s="300"/>
      <c r="CS87" s="300"/>
      <c r="CT87" s="300"/>
      <c r="CU87" s="300"/>
      <c r="CV87" s="300"/>
      <c r="CW87" s="300"/>
      <c r="CX87" s="300"/>
      <c r="IG87" s="342"/>
      <c r="IH87" s="342"/>
      <c r="II87" s="342"/>
      <c r="IJ87" s="342"/>
      <c r="IK87" s="342"/>
      <c r="IL87" s="342"/>
      <c r="IM87" s="342"/>
      <c r="IN87" s="342"/>
      <c r="IO87" s="342"/>
      <c r="IP87" s="342"/>
      <c r="IQ87" s="342"/>
      <c r="IR87" s="342"/>
      <c r="IS87" s="342"/>
      <c r="IT87" s="342"/>
      <c r="IU87" s="342"/>
    </row>
    <row r="88" spans="1:241" ht="11.25" customHeight="1">
      <c r="A88" s="403" t="s">
        <v>292</v>
      </c>
      <c r="B88" s="404" t="s">
        <v>293</v>
      </c>
      <c r="C88" s="125">
        <v>68033931</v>
      </c>
      <c r="D88" s="240">
        <v>33333</v>
      </c>
      <c r="E88" s="241">
        <v>87</v>
      </c>
      <c r="F88" s="242">
        <v>8</v>
      </c>
      <c r="G88" s="241">
        <v>0.8</v>
      </c>
      <c r="H88" s="283" t="s">
        <v>288</v>
      </c>
      <c r="I88" s="405">
        <v>10660</v>
      </c>
      <c r="J88" s="244">
        <v>340000</v>
      </c>
      <c r="K88" s="245">
        <v>7040</v>
      </c>
      <c r="L88" s="406" t="s">
        <v>256</v>
      </c>
      <c r="M88" s="247">
        <v>50</v>
      </c>
      <c r="N88" s="327">
        <v>100000</v>
      </c>
      <c r="O88" s="244">
        <v>3000</v>
      </c>
      <c r="P88" s="248">
        <v>24</v>
      </c>
      <c r="Q88" s="249" t="s">
        <v>257</v>
      </c>
      <c r="R88" s="250">
        <v>4</v>
      </c>
      <c r="S88" s="251"/>
      <c r="T88" s="251"/>
      <c r="U88" s="251"/>
      <c r="V88" s="251"/>
      <c r="W88" s="251"/>
      <c r="X88" s="251"/>
      <c r="Y88" s="251"/>
      <c r="Z88" s="318"/>
      <c r="AA88" s="251"/>
      <c r="AB88" s="251"/>
      <c r="AC88" s="251"/>
      <c r="AD88" s="251"/>
      <c r="AE88" s="251"/>
      <c r="AF88" s="251"/>
      <c r="AG88" s="251"/>
      <c r="AH88" s="251"/>
      <c r="AI88" s="251"/>
      <c r="AJ88" s="251"/>
      <c r="AK88" s="342"/>
      <c r="AL88" s="251"/>
      <c r="AM88" s="251"/>
      <c r="AN88" s="251"/>
      <c r="AO88" s="251"/>
      <c r="AP88" s="230"/>
      <c r="AQ88" s="251"/>
      <c r="AR88" s="251"/>
      <c r="AS88" s="311"/>
      <c r="AT88" s="251"/>
      <c r="AU88" s="251"/>
      <c r="AV88" s="234"/>
      <c r="AW88" s="253"/>
      <c r="AX88" s="253"/>
      <c r="AY88" s="253"/>
      <c r="AZ88" s="253"/>
      <c r="BA88" s="253"/>
      <c r="BC88" s="289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310"/>
      <c r="BX88" s="251"/>
      <c r="BY88" s="251"/>
      <c r="BZ88" s="251"/>
      <c r="CA88" s="256"/>
      <c r="CB88" s="256"/>
      <c r="CC88" s="251"/>
      <c r="CD88" s="251"/>
      <c r="CE88" s="253"/>
      <c r="CF88" s="251"/>
      <c r="CG88" s="251"/>
      <c r="CH88" s="251"/>
      <c r="CI88" s="251"/>
      <c r="CJ88" s="251"/>
      <c r="CK88" s="251"/>
      <c r="CL88" s="251"/>
      <c r="CM88" s="251"/>
      <c r="CN88" s="263"/>
      <c r="CO88" s="251"/>
      <c r="CP88" s="251"/>
      <c r="CQ88" s="367"/>
      <c r="CR88" s="251"/>
      <c r="CS88" s="251"/>
      <c r="CT88" s="251"/>
      <c r="CU88" s="251"/>
      <c r="CV88" s="251"/>
      <c r="CW88" s="251"/>
      <c r="CX88" s="264"/>
      <c r="IG88"/>
    </row>
    <row r="89" spans="1:241" ht="11.25" customHeight="1">
      <c r="A89" s="403"/>
      <c r="B89" s="404"/>
      <c r="C89" s="265"/>
      <c r="D89" s="265"/>
      <c r="E89" s="266"/>
      <c r="F89" s="267"/>
      <c r="G89" s="266"/>
      <c r="H89" s="268"/>
      <c r="I89" s="269"/>
      <c r="J89" s="269"/>
      <c r="K89" s="270"/>
      <c r="L89" s="271"/>
      <c r="M89" s="272"/>
      <c r="N89" s="269"/>
      <c r="O89" s="269"/>
      <c r="P89" s="248"/>
      <c r="Q89" s="249" t="s">
        <v>258</v>
      </c>
      <c r="R89" s="250">
        <v>4</v>
      </c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30"/>
      <c r="AQ89" s="251"/>
      <c r="AR89" s="251"/>
      <c r="AS89" s="311"/>
      <c r="AT89" s="251"/>
      <c r="AU89" s="233"/>
      <c r="AV89" s="234"/>
      <c r="AW89" s="273"/>
      <c r="AX89" s="273"/>
      <c r="AY89" s="273"/>
      <c r="AZ89" s="273"/>
      <c r="BA89" s="273"/>
      <c r="BC89" s="289"/>
      <c r="BD89" s="251"/>
      <c r="BE89" s="251"/>
      <c r="BF89" s="251"/>
      <c r="BG89" s="251"/>
      <c r="BH89" s="251"/>
      <c r="BI89" s="251"/>
      <c r="BJ89" s="251"/>
      <c r="BK89" s="251"/>
      <c r="BL89" s="251"/>
      <c r="BM89" s="251"/>
      <c r="BN89" s="251"/>
      <c r="BO89" s="251"/>
      <c r="BP89" s="251"/>
      <c r="BQ89" s="251"/>
      <c r="BR89" s="251"/>
      <c r="BS89" s="251"/>
      <c r="BT89" s="251"/>
      <c r="BU89" s="251"/>
      <c r="BV89" s="251"/>
      <c r="BW89" s="251"/>
      <c r="BX89" s="251"/>
      <c r="BY89" s="251"/>
      <c r="BZ89" s="251"/>
      <c r="CA89" s="256"/>
      <c r="CB89" s="256"/>
      <c r="CC89" s="251"/>
      <c r="CD89" s="251"/>
      <c r="CE89" s="253"/>
      <c r="CF89" s="251"/>
      <c r="CG89" s="251"/>
      <c r="CH89" s="251"/>
      <c r="CI89" s="251"/>
      <c r="CJ89" s="251"/>
      <c r="CK89" s="251"/>
      <c r="CL89" s="251"/>
      <c r="CM89" s="251"/>
      <c r="CN89" s="251"/>
      <c r="CO89" s="251"/>
      <c r="CP89" s="251"/>
      <c r="CQ89" s="251"/>
      <c r="CR89" s="251"/>
      <c r="CS89" s="251"/>
      <c r="CT89" s="251"/>
      <c r="CU89" s="251"/>
      <c r="CV89" s="251"/>
      <c r="CW89" s="251"/>
      <c r="CX89" s="264"/>
      <c r="IG89"/>
    </row>
    <row r="90" spans="1:241" ht="11.25" customHeight="1">
      <c r="A90" s="403"/>
      <c r="B90" s="404"/>
      <c r="C90" s="265"/>
      <c r="D90" s="265"/>
      <c r="E90" s="266"/>
      <c r="F90" s="267"/>
      <c r="G90" s="266"/>
      <c r="H90" s="268"/>
      <c r="I90" s="269"/>
      <c r="J90" s="269"/>
      <c r="K90" s="270"/>
      <c r="L90" s="271"/>
      <c r="M90" s="268"/>
      <c r="N90" s="269"/>
      <c r="O90" s="269"/>
      <c r="P90" s="248"/>
      <c r="Q90" s="249" t="s">
        <v>259</v>
      </c>
      <c r="R90" s="250">
        <v>4</v>
      </c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30"/>
      <c r="AQ90" s="251"/>
      <c r="AR90" s="251"/>
      <c r="AS90" s="311"/>
      <c r="AT90" s="251"/>
      <c r="AU90" s="251"/>
      <c r="AV90" s="234"/>
      <c r="AW90" s="273"/>
      <c r="AX90" s="273"/>
      <c r="AY90" s="253"/>
      <c r="AZ90" s="253"/>
      <c r="BA90" s="253"/>
      <c r="BC90" s="289"/>
      <c r="BD90" s="251"/>
      <c r="BE90" s="251"/>
      <c r="BF90" s="251"/>
      <c r="BG90" s="251"/>
      <c r="BH90" s="251"/>
      <c r="BI90" s="251"/>
      <c r="BJ90" s="251"/>
      <c r="BK90" s="251"/>
      <c r="BL90" s="251"/>
      <c r="BM90" s="251"/>
      <c r="BN90" s="251"/>
      <c r="BO90" s="251"/>
      <c r="BP90" s="251"/>
      <c r="BQ90" s="251"/>
      <c r="BR90" s="251"/>
      <c r="BS90" s="251"/>
      <c r="BT90" s="251"/>
      <c r="BU90" s="251"/>
      <c r="BV90" s="251"/>
      <c r="BW90" s="251"/>
      <c r="BX90" s="251"/>
      <c r="BY90" s="251"/>
      <c r="BZ90" s="251"/>
      <c r="CA90" s="256"/>
      <c r="CB90" s="256"/>
      <c r="CC90" s="251"/>
      <c r="CD90" s="251"/>
      <c r="CE90" s="253"/>
      <c r="CF90" s="251"/>
      <c r="CG90" s="251"/>
      <c r="CH90" s="251"/>
      <c r="CI90" s="251"/>
      <c r="CJ90" s="251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51"/>
      <c r="CX90" s="264"/>
      <c r="IG90"/>
    </row>
    <row r="91" spans="1:241" ht="11.25" customHeight="1">
      <c r="A91" s="403"/>
      <c r="B91" s="404"/>
      <c r="C91" s="265"/>
      <c r="D91" s="265"/>
      <c r="E91" s="266"/>
      <c r="F91" s="267"/>
      <c r="G91" s="266"/>
      <c r="H91" s="268"/>
      <c r="I91" s="269"/>
      <c r="J91" s="269"/>
      <c r="K91" s="270"/>
      <c r="L91" s="271"/>
      <c r="M91" s="268"/>
      <c r="N91" s="269"/>
      <c r="O91" s="269"/>
      <c r="P91" s="248"/>
      <c r="Q91" s="249" t="s">
        <v>260</v>
      </c>
      <c r="R91" s="250">
        <v>4</v>
      </c>
      <c r="S91" s="251"/>
      <c r="T91" s="349"/>
      <c r="U91" s="251"/>
      <c r="V91" s="251"/>
      <c r="W91" s="251"/>
      <c r="X91" s="251"/>
      <c r="Y91" s="251"/>
      <c r="Z91" s="251"/>
      <c r="AA91" s="251"/>
      <c r="AB91" s="287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30"/>
      <c r="AQ91" s="251"/>
      <c r="AR91" s="251"/>
      <c r="AS91" s="311"/>
      <c r="AT91" s="251"/>
      <c r="AU91" s="233"/>
      <c r="AV91" s="234"/>
      <c r="AW91" s="273"/>
      <c r="AX91" s="273"/>
      <c r="AY91" s="273"/>
      <c r="AZ91" s="273"/>
      <c r="BA91" s="273"/>
      <c r="BC91" s="289"/>
      <c r="BD91" s="251"/>
      <c r="BE91" s="251"/>
      <c r="BF91" s="251"/>
      <c r="BG91" s="251"/>
      <c r="BH91" s="251"/>
      <c r="BI91" s="251"/>
      <c r="BJ91" s="251"/>
      <c r="BK91" s="251"/>
      <c r="BL91" s="251"/>
      <c r="BM91" s="251"/>
      <c r="BN91" s="251"/>
      <c r="BO91" s="251"/>
      <c r="BP91" s="251"/>
      <c r="BQ91" s="251"/>
      <c r="BR91" s="251"/>
      <c r="BS91" s="251"/>
      <c r="BT91" s="251"/>
      <c r="BU91" s="251"/>
      <c r="BV91" s="251"/>
      <c r="BW91" s="251"/>
      <c r="BX91" s="251"/>
      <c r="BY91" s="251"/>
      <c r="BZ91" s="251"/>
      <c r="CA91" s="256"/>
      <c r="CB91" s="256"/>
      <c r="CC91" s="251"/>
      <c r="CD91" s="251"/>
      <c r="CE91" s="253"/>
      <c r="CF91" s="251"/>
      <c r="CG91" s="251"/>
      <c r="CH91" s="251"/>
      <c r="CI91" s="251"/>
      <c r="CJ91" s="251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51"/>
      <c r="CX91" s="264"/>
      <c r="IG91"/>
    </row>
    <row r="92" spans="1:241" ht="11.25" customHeight="1">
      <c r="A92" s="403"/>
      <c r="B92" s="404"/>
      <c r="C92" s="265"/>
      <c r="D92" s="265"/>
      <c r="E92" s="266"/>
      <c r="F92" s="267"/>
      <c r="G92" s="266"/>
      <c r="H92" s="268"/>
      <c r="I92" s="269"/>
      <c r="J92" s="269"/>
      <c r="K92" s="270"/>
      <c r="L92" s="271"/>
      <c r="M92" s="268"/>
      <c r="N92" s="269"/>
      <c r="O92" s="269"/>
      <c r="P92" s="248"/>
      <c r="Q92" s="249" t="s">
        <v>261</v>
      </c>
      <c r="R92" s="250">
        <v>4</v>
      </c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30"/>
      <c r="AQ92" s="251"/>
      <c r="AR92" s="251"/>
      <c r="AS92" s="311"/>
      <c r="AT92" s="251"/>
      <c r="AU92" s="251"/>
      <c r="AV92" s="234"/>
      <c r="AW92" s="273"/>
      <c r="AX92" s="273"/>
      <c r="AY92" s="273"/>
      <c r="AZ92" s="273"/>
      <c r="BA92" s="273"/>
      <c r="BC92" s="289"/>
      <c r="BD92" s="251"/>
      <c r="BE92" s="251"/>
      <c r="BF92" s="251"/>
      <c r="BG92" s="251"/>
      <c r="BH92" s="251"/>
      <c r="BI92" s="251"/>
      <c r="BJ92" s="251"/>
      <c r="BK92" s="251"/>
      <c r="BL92" s="251"/>
      <c r="BM92" s="251"/>
      <c r="BN92" s="251"/>
      <c r="BO92" s="251"/>
      <c r="BP92" s="251"/>
      <c r="BQ92" s="251"/>
      <c r="BR92" s="251"/>
      <c r="BS92" s="251"/>
      <c r="BT92" s="251"/>
      <c r="BU92" s="251"/>
      <c r="BV92" s="251"/>
      <c r="BW92" s="251"/>
      <c r="BX92" s="251"/>
      <c r="BY92" s="251"/>
      <c r="BZ92" s="251"/>
      <c r="CA92" s="256"/>
      <c r="CB92" s="256"/>
      <c r="CC92" s="251"/>
      <c r="CD92" s="251"/>
      <c r="CE92" s="253"/>
      <c r="CF92" s="251"/>
      <c r="CG92" s="251"/>
      <c r="CH92" s="251"/>
      <c r="CI92" s="251"/>
      <c r="CJ92" s="251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51"/>
      <c r="CX92" s="264"/>
      <c r="IG92"/>
    </row>
    <row r="93" spans="1:241" ht="11.25" customHeight="1">
      <c r="A93" s="403"/>
      <c r="B93" s="404"/>
      <c r="C93" s="265"/>
      <c r="D93" s="265"/>
      <c r="E93" s="266"/>
      <c r="F93" s="267"/>
      <c r="G93" s="266"/>
      <c r="H93" s="268"/>
      <c r="I93" s="269"/>
      <c r="J93" s="269"/>
      <c r="K93" s="270"/>
      <c r="L93" s="305"/>
      <c r="M93" s="268"/>
      <c r="N93" s="269"/>
      <c r="O93" s="269"/>
      <c r="P93" s="248"/>
      <c r="Q93" s="249" t="s">
        <v>262</v>
      </c>
      <c r="R93" s="275">
        <v>4</v>
      </c>
      <c r="S93" s="274"/>
      <c r="T93" s="349"/>
      <c r="U93" s="251"/>
      <c r="V93" s="251"/>
      <c r="W93" s="274"/>
      <c r="X93" s="251"/>
      <c r="Y93" s="251"/>
      <c r="Z93" s="251"/>
      <c r="AA93" s="251"/>
      <c r="AB93" s="287"/>
      <c r="AC93" s="274"/>
      <c r="AD93" s="274"/>
      <c r="AE93" s="274"/>
      <c r="AF93" s="251"/>
      <c r="AG93" s="274"/>
      <c r="AH93" s="274"/>
      <c r="AI93" s="274"/>
      <c r="AJ93" s="274"/>
      <c r="AK93" s="274"/>
      <c r="AL93" s="251"/>
      <c r="AM93" s="274"/>
      <c r="AN93" s="274"/>
      <c r="AO93" s="274"/>
      <c r="AP93" s="230"/>
      <c r="AQ93" s="274"/>
      <c r="AR93" s="274"/>
      <c r="AS93" s="311"/>
      <c r="AT93" s="251"/>
      <c r="AU93" s="251"/>
      <c r="AV93" s="234"/>
      <c r="AW93" s="277"/>
      <c r="AX93" s="277"/>
      <c r="AY93" s="277"/>
      <c r="AZ93" s="277"/>
      <c r="BA93" s="277"/>
      <c r="BC93" s="289"/>
      <c r="BD93" s="251"/>
      <c r="BE93" s="251"/>
      <c r="BF93" s="251"/>
      <c r="BG93" s="251"/>
      <c r="BH93" s="251"/>
      <c r="BI93" s="251"/>
      <c r="BJ93" s="251"/>
      <c r="BK93" s="251"/>
      <c r="BL93" s="251"/>
      <c r="BM93" s="251"/>
      <c r="BN93" s="251"/>
      <c r="BO93" s="251"/>
      <c r="BP93" s="251"/>
      <c r="BQ93" s="251"/>
      <c r="BR93" s="251"/>
      <c r="BS93" s="251"/>
      <c r="BT93" s="251"/>
      <c r="BU93" s="251"/>
      <c r="BV93" s="251"/>
      <c r="BW93" s="251"/>
      <c r="BX93" s="251"/>
      <c r="BY93" s="251"/>
      <c r="BZ93" s="251"/>
      <c r="CA93" s="256"/>
      <c r="CB93" s="256"/>
      <c r="CC93" s="251"/>
      <c r="CD93" s="251"/>
      <c r="CE93" s="253"/>
      <c r="CF93" s="251"/>
      <c r="CG93" s="251"/>
      <c r="CH93" s="251"/>
      <c r="CI93" s="251"/>
      <c r="CJ93" s="251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51"/>
      <c r="CX93" s="264"/>
      <c r="IG93"/>
    </row>
    <row r="94" spans="1:241" ht="7.5" customHeight="1">
      <c r="A94" s="403"/>
      <c r="B94" s="300"/>
      <c r="C94" s="300"/>
      <c r="D94" s="300"/>
      <c r="E94" s="300"/>
      <c r="F94" s="300"/>
      <c r="G94" s="300"/>
      <c r="H94" s="300"/>
      <c r="I94" s="300"/>
      <c r="J94" s="300"/>
      <c r="K94" s="300"/>
      <c r="L94" s="300"/>
      <c r="M94" s="300"/>
      <c r="N94" s="300"/>
      <c r="O94" s="300"/>
      <c r="P94" s="300"/>
      <c r="Q94" s="300"/>
      <c r="R94" s="300"/>
      <c r="S94" s="300"/>
      <c r="T94" s="300"/>
      <c r="U94" s="300"/>
      <c r="V94" s="300"/>
      <c r="W94" s="300"/>
      <c r="X94" s="300"/>
      <c r="Y94" s="300"/>
      <c r="Z94" s="300"/>
      <c r="AA94" s="300"/>
      <c r="AB94" s="300"/>
      <c r="AC94" s="300"/>
      <c r="AD94" s="300"/>
      <c r="AE94" s="300"/>
      <c r="AF94" s="300"/>
      <c r="AG94" s="300"/>
      <c r="AH94" s="300"/>
      <c r="AI94" s="300"/>
      <c r="AJ94" s="300"/>
      <c r="AK94" s="300"/>
      <c r="AL94" s="300"/>
      <c r="AM94" s="300"/>
      <c r="AN94" s="300"/>
      <c r="AO94" s="300"/>
      <c r="AP94" s="300"/>
      <c r="AQ94" s="300"/>
      <c r="AR94" s="300"/>
      <c r="AS94" s="300"/>
      <c r="AT94" s="300"/>
      <c r="AU94" s="300"/>
      <c r="AV94" s="300"/>
      <c r="AW94" s="300"/>
      <c r="AX94" s="300"/>
      <c r="AY94" s="300"/>
      <c r="AZ94" s="300"/>
      <c r="BA94" s="300"/>
      <c r="BB94" s="300"/>
      <c r="BC94" s="300"/>
      <c r="BD94" s="300"/>
      <c r="BE94" s="300"/>
      <c r="BF94" s="300"/>
      <c r="BG94" s="300"/>
      <c r="BH94" s="300"/>
      <c r="BI94" s="300"/>
      <c r="BJ94" s="300"/>
      <c r="BK94" s="300"/>
      <c r="BL94" s="300"/>
      <c r="BM94" s="300"/>
      <c r="BN94" s="300"/>
      <c r="BO94" s="300"/>
      <c r="BP94" s="300"/>
      <c r="BQ94" s="300"/>
      <c r="BR94" s="300"/>
      <c r="BS94" s="300"/>
      <c r="BT94" s="300"/>
      <c r="BU94" s="300"/>
      <c r="BV94" s="300"/>
      <c r="BW94" s="300"/>
      <c r="BX94" s="300"/>
      <c r="BY94" s="300"/>
      <c r="BZ94" s="300"/>
      <c r="CA94" s="300"/>
      <c r="CB94" s="300"/>
      <c r="CC94" s="300"/>
      <c r="CD94" s="300"/>
      <c r="CE94" s="300"/>
      <c r="CF94" s="300"/>
      <c r="CG94" s="300"/>
      <c r="CH94" s="300"/>
      <c r="CI94" s="300"/>
      <c r="CJ94" s="300"/>
      <c r="CK94" s="300"/>
      <c r="CL94" s="300"/>
      <c r="CM94" s="300"/>
      <c r="CN94" s="300"/>
      <c r="CO94" s="300"/>
      <c r="CP94" s="300"/>
      <c r="CQ94" s="300"/>
      <c r="CR94" s="300"/>
      <c r="CS94" s="300"/>
      <c r="CT94" s="300"/>
      <c r="CU94" s="300"/>
      <c r="CV94" s="300"/>
      <c r="CW94" s="300"/>
      <c r="CX94" s="300"/>
      <c r="IG94"/>
    </row>
    <row r="95" spans="1:241" ht="11.25" customHeight="1">
      <c r="A95" s="403"/>
      <c r="B95" s="404" t="s">
        <v>294</v>
      </c>
      <c r="C95" s="307" t="s">
        <v>276</v>
      </c>
      <c r="D95" s="240">
        <v>100000</v>
      </c>
      <c r="E95" s="241">
        <v>36</v>
      </c>
      <c r="F95" s="242">
        <v>9</v>
      </c>
      <c r="G95" s="241">
        <v>0.9</v>
      </c>
      <c r="H95" s="407" t="s">
        <v>291</v>
      </c>
      <c r="I95" s="244">
        <v>9400</v>
      </c>
      <c r="J95" s="405">
        <v>900000</v>
      </c>
      <c r="K95" s="245">
        <v>8000</v>
      </c>
      <c r="L95" s="406" t="s">
        <v>256</v>
      </c>
      <c r="M95" s="247">
        <v>50</v>
      </c>
      <c r="N95" s="244">
        <v>250000</v>
      </c>
      <c r="O95" s="244">
        <v>3750</v>
      </c>
      <c r="P95" s="248">
        <v>20</v>
      </c>
      <c r="Q95" s="307" t="s">
        <v>257</v>
      </c>
      <c r="R95" s="250">
        <v>8</v>
      </c>
      <c r="S95" s="251"/>
      <c r="T95" s="349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342"/>
      <c r="AL95" s="251"/>
      <c r="AM95" s="316"/>
      <c r="AN95" s="316"/>
      <c r="AO95" s="316"/>
      <c r="AP95" s="251"/>
      <c r="AQ95" s="252"/>
      <c r="AR95" s="251"/>
      <c r="AS95" s="251"/>
      <c r="AT95" s="253"/>
      <c r="AU95" s="253"/>
      <c r="AV95" s="253"/>
      <c r="AW95" s="253"/>
      <c r="AX95" s="253"/>
      <c r="AY95" s="253"/>
      <c r="AZ95" s="253"/>
      <c r="BA95" s="253"/>
      <c r="BC95" s="408"/>
      <c r="BD95" s="409"/>
      <c r="BE95" s="409"/>
      <c r="BF95" s="409"/>
      <c r="BG95" s="409"/>
      <c r="BH95" s="409"/>
      <c r="BI95" s="409"/>
      <c r="BJ95" s="409"/>
      <c r="BK95" s="409"/>
      <c r="BL95" s="409"/>
      <c r="BM95" s="409"/>
      <c r="BN95" s="409"/>
      <c r="BO95" s="409"/>
      <c r="BP95" s="409"/>
      <c r="BQ95" s="409"/>
      <c r="BR95" s="409"/>
      <c r="BS95" s="409"/>
      <c r="BT95" s="409"/>
      <c r="BU95" s="409"/>
      <c r="BV95" s="409"/>
      <c r="BW95" s="410"/>
      <c r="BX95" s="409"/>
      <c r="BY95" s="409"/>
      <c r="BZ95" s="409"/>
      <c r="CA95" s="409"/>
      <c r="CB95" s="409"/>
      <c r="CC95" s="409"/>
      <c r="CD95" s="409"/>
      <c r="CE95" s="409"/>
      <c r="CF95" s="409"/>
      <c r="CG95" s="409"/>
      <c r="CH95" s="409"/>
      <c r="CI95" s="409"/>
      <c r="CJ95" s="409"/>
      <c r="CK95" s="409"/>
      <c r="CL95" s="409"/>
      <c r="CM95" s="409"/>
      <c r="CN95" s="411"/>
      <c r="CO95" s="409"/>
      <c r="CP95" s="409"/>
      <c r="CQ95" s="409"/>
      <c r="CR95" s="409"/>
      <c r="CS95" s="409"/>
      <c r="CT95" s="409"/>
      <c r="CU95" s="409"/>
      <c r="CV95" s="409"/>
      <c r="CW95" s="409"/>
      <c r="CX95" s="412"/>
      <c r="IG95"/>
    </row>
    <row r="96" spans="1:241" ht="11.25" customHeight="1">
      <c r="A96" s="403"/>
      <c r="B96" s="404"/>
      <c r="C96" s="307" t="s">
        <v>277</v>
      </c>
      <c r="D96" s="265"/>
      <c r="E96" s="266"/>
      <c r="F96" s="267"/>
      <c r="G96" s="266"/>
      <c r="H96" s="268"/>
      <c r="I96" s="269"/>
      <c r="J96" s="269"/>
      <c r="K96" s="270"/>
      <c r="L96" s="271"/>
      <c r="M96" s="272"/>
      <c r="N96" s="269"/>
      <c r="O96" s="269"/>
      <c r="P96" s="248"/>
      <c r="Q96" s="249" t="s">
        <v>258</v>
      </c>
      <c r="R96" s="250">
        <v>8</v>
      </c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316"/>
      <c r="AN96" s="316"/>
      <c r="AO96" s="316"/>
      <c r="AP96" s="251"/>
      <c r="AQ96" s="252"/>
      <c r="AR96" s="251"/>
      <c r="AS96" s="251"/>
      <c r="AT96" s="273"/>
      <c r="AU96" s="273"/>
      <c r="AV96" s="273"/>
      <c r="AW96" s="273"/>
      <c r="AX96" s="273"/>
      <c r="AY96" s="273"/>
      <c r="AZ96" s="273"/>
      <c r="BA96" s="273"/>
      <c r="BC96" s="408"/>
      <c r="BD96" s="409"/>
      <c r="BE96" s="409"/>
      <c r="BF96" s="409"/>
      <c r="BG96" s="409"/>
      <c r="BH96" s="409"/>
      <c r="BI96" s="409"/>
      <c r="BJ96" s="409"/>
      <c r="BK96" s="409"/>
      <c r="BL96" s="409"/>
      <c r="BM96" s="409"/>
      <c r="BN96" s="409"/>
      <c r="BO96" s="409"/>
      <c r="BP96" s="409"/>
      <c r="BQ96" s="409"/>
      <c r="BR96" s="409"/>
      <c r="BS96" s="409"/>
      <c r="BT96" s="409"/>
      <c r="BU96" s="409"/>
      <c r="BV96" s="409"/>
      <c r="BW96" s="409"/>
      <c r="BX96" s="409"/>
      <c r="BY96" s="409"/>
      <c r="BZ96" s="409"/>
      <c r="CA96" s="409"/>
      <c r="CB96" s="409"/>
      <c r="CC96" s="409"/>
      <c r="CD96" s="409"/>
      <c r="CE96" s="409"/>
      <c r="CF96" s="409"/>
      <c r="CG96" s="409"/>
      <c r="CH96" s="409"/>
      <c r="CI96" s="409"/>
      <c r="CJ96" s="409"/>
      <c r="CK96" s="409"/>
      <c r="CL96" s="409"/>
      <c r="CM96" s="409"/>
      <c r="CN96" s="409"/>
      <c r="CO96" s="409"/>
      <c r="CP96" s="409"/>
      <c r="CQ96" s="409"/>
      <c r="CR96" s="409"/>
      <c r="CS96" s="409"/>
      <c r="CT96" s="409"/>
      <c r="CU96" s="409"/>
      <c r="CV96" s="409"/>
      <c r="CW96" s="409"/>
      <c r="CX96" s="412"/>
      <c r="IG96"/>
    </row>
    <row r="97" spans="1:241" ht="11.25" customHeight="1">
      <c r="A97" s="403"/>
      <c r="B97" s="404"/>
      <c r="C97" s="265"/>
      <c r="D97" s="265"/>
      <c r="E97" s="266"/>
      <c r="F97" s="267"/>
      <c r="G97" s="266"/>
      <c r="H97" s="268"/>
      <c r="I97" s="269"/>
      <c r="J97" s="269"/>
      <c r="K97" s="270"/>
      <c r="L97" s="271"/>
      <c r="M97" s="268"/>
      <c r="N97" s="269"/>
      <c r="O97" s="269"/>
      <c r="P97" s="248"/>
      <c r="Q97" s="413" t="s">
        <v>260</v>
      </c>
      <c r="R97" s="250">
        <v>8</v>
      </c>
      <c r="S97" s="251"/>
      <c r="T97" s="349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316"/>
      <c r="AN97" s="316"/>
      <c r="AO97" s="316"/>
      <c r="AP97" s="251"/>
      <c r="AQ97" s="252"/>
      <c r="AR97" s="251"/>
      <c r="AS97" s="251"/>
      <c r="AT97" s="273"/>
      <c r="AU97" s="273"/>
      <c r="AV97" s="253"/>
      <c r="AW97" s="273"/>
      <c r="AX97" s="273"/>
      <c r="AY97" s="253"/>
      <c r="AZ97" s="253"/>
      <c r="BA97" s="253"/>
      <c r="BC97" s="408"/>
      <c r="BD97" s="409"/>
      <c r="BE97" s="409"/>
      <c r="BF97" s="409"/>
      <c r="BG97" s="409"/>
      <c r="BH97" s="409"/>
      <c r="BI97" s="409"/>
      <c r="BJ97" s="409"/>
      <c r="BK97" s="409"/>
      <c r="BL97" s="409"/>
      <c r="BM97" s="409"/>
      <c r="BN97" s="409"/>
      <c r="BO97" s="409"/>
      <c r="BP97" s="409"/>
      <c r="BQ97" s="409"/>
      <c r="BR97" s="409"/>
      <c r="BS97" s="409"/>
      <c r="BT97" s="409"/>
      <c r="BU97" s="409"/>
      <c r="BV97" s="409"/>
      <c r="BW97" s="409"/>
      <c r="BX97" s="409"/>
      <c r="BY97" s="409"/>
      <c r="BZ97" s="409"/>
      <c r="CA97" s="409"/>
      <c r="CB97" s="409"/>
      <c r="CC97" s="409"/>
      <c r="CD97" s="409"/>
      <c r="CE97" s="409"/>
      <c r="CF97" s="409"/>
      <c r="CG97" s="409"/>
      <c r="CH97" s="409"/>
      <c r="CI97" s="409"/>
      <c r="CJ97" s="409"/>
      <c r="CK97" s="409"/>
      <c r="CL97" s="409"/>
      <c r="CM97" s="409"/>
      <c r="CN97" s="409"/>
      <c r="CO97" s="409"/>
      <c r="CP97" s="409"/>
      <c r="CQ97" s="409"/>
      <c r="CR97" s="409"/>
      <c r="CS97" s="409"/>
      <c r="CT97" s="409"/>
      <c r="CU97" s="409"/>
      <c r="CV97" s="409"/>
      <c r="CW97" s="409"/>
      <c r="CX97" s="412"/>
      <c r="IG97"/>
    </row>
    <row r="98" spans="1:241" ht="11.25" customHeight="1">
      <c r="A98" s="403"/>
      <c r="B98" s="404"/>
      <c r="C98" s="265"/>
      <c r="D98" s="265"/>
      <c r="E98" s="266"/>
      <c r="F98" s="267"/>
      <c r="G98" s="266"/>
      <c r="H98" s="268"/>
      <c r="I98" s="269"/>
      <c r="J98" s="269"/>
      <c r="K98" s="270"/>
      <c r="L98" s="271"/>
      <c r="M98" s="268"/>
      <c r="N98" s="269"/>
      <c r="O98" s="269"/>
      <c r="P98" s="248"/>
      <c r="Q98" s="249" t="s">
        <v>262</v>
      </c>
      <c r="R98" s="250">
        <v>8</v>
      </c>
      <c r="S98" s="251"/>
      <c r="T98" s="349"/>
      <c r="U98" s="251"/>
      <c r="V98" s="251"/>
      <c r="W98" s="251"/>
      <c r="X98" s="251"/>
      <c r="Y98" s="251"/>
      <c r="Z98" s="251"/>
      <c r="AA98" s="251"/>
      <c r="AB98" s="287"/>
      <c r="AC98" s="251"/>
      <c r="AD98" s="251"/>
      <c r="AE98" s="251"/>
      <c r="AF98" s="251"/>
      <c r="AG98" s="251"/>
      <c r="AH98" s="251"/>
      <c r="AI98" s="251"/>
      <c r="AJ98" s="251"/>
      <c r="AK98" s="251"/>
      <c r="AL98" s="251"/>
      <c r="AM98" s="316"/>
      <c r="AN98" s="316"/>
      <c r="AO98" s="316"/>
      <c r="AP98" s="251"/>
      <c r="AQ98" s="252"/>
      <c r="AR98" s="251"/>
      <c r="AS98" s="251"/>
      <c r="AT98" s="273"/>
      <c r="AU98" s="273"/>
      <c r="AV98" s="273"/>
      <c r="AW98" s="273"/>
      <c r="AX98" s="273"/>
      <c r="AY98" s="273"/>
      <c r="AZ98" s="273"/>
      <c r="BA98" s="273"/>
      <c r="BC98" s="408"/>
      <c r="BD98" s="409"/>
      <c r="BE98" s="409"/>
      <c r="BF98" s="409"/>
      <c r="BG98" s="409"/>
      <c r="BH98" s="409"/>
      <c r="BI98" s="409"/>
      <c r="BJ98" s="409"/>
      <c r="BK98" s="409"/>
      <c r="BL98" s="409"/>
      <c r="BM98" s="409"/>
      <c r="BN98" s="409"/>
      <c r="BO98" s="409"/>
      <c r="BP98" s="409"/>
      <c r="BQ98" s="409"/>
      <c r="BR98" s="409"/>
      <c r="BS98" s="409"/>
      <c r="BT98" s="409"/>
      <c r="BU98" s="409"/>
      <c r="BV98" s="409"/>
      <c r="BW98" s="409"/>
      <c r="BX98" s="409"/>
      <c r="BY98" s="409"/>
      <c r="BZ98" s="409"/>
      <c r="CA98" s="409"/>
      <c r="CB98" s="409"/>
      <c r="CC98" s="409"/>
      <c r="CD98" s="409"/>
      <c r="CE98" s="409"/>
      <c r="CF98" s="409"/>
      <c r="CG98" s="409"/>
      <c r="CH98" s="409"/>
      <c r="CI98" s="409"/>
      <c r="CJ98" s="409"/>
      <c r="CK98" s="409"/>
      <c r="CL98" s="409"/>
      <c r="CM98" s="409"/>
      <c r="CN98" s="409"/>
      <c r="CO98" s="409"/>
      <c r="CP98" s="409"/>
      <c r="CQ98" s="409"/>
      <c r="CR98" s="409"/>
      <c r="CS98" s="409"/>
      <c r="CT98" s="409"/>
      <c r="CU98" s="409"/>
      <c r="CV98" s="409"/>
      <c r="CW98" s="409"/>
      <c r="CX98" s="412"/>
      <c r="IG98"/>
    </row>
    <row r="99" spans="1:241" ht="7.5" customHeight="1">
      <c r="A99" s="414"/>
      <c r="B99" s="415"/>
      <c r="C99" s="415"/>
      <c r="D99" s="415"/>
      <c r="E99" s="415"/>
      <c r="F99" s="415"/>
      <c r="G99" s="415"/>
      <c r="H99" s="415"/>
      <c r="I99" s="415"/>
      <c r="J99" s="415"/>
      <c r="K99" s="415"/>
      <c r="L99" s="415"/>
      <c r="M99" s="415"/>
      <c r="N99" s="415"/>
      <c r="O99" s="415"/>
      <c r="P99" s="415"/>
      <c r="Q99" s="415"/>
      <c r="R99" s="415"/>
      <c r="S99" s="415"/>
      <c r="T99" s="415"/>
      <c r="U99" s="415"/>
      <c r="V99" s="415"/>
      <c r="W99" s="415"/>
      <c r="X99" s="415"/>
      <c r="Y99" s="415"/>
      <c r="Z99" s="415"/>
      <c r="AA99" s="415"/>
      <c r="AB99" s="415"/>
      <c r="AC99" s="415"/>
      <c r="AD99" s="415"/>
      <c r="AE99" s="415"/>
      <c r="AF99" s="415"/>
      <c r="AG99" s="415"/>
      <c r="AH99" s="415"/>
      <c r="AI99" s="415"/>
      <c r="AJ99" s="415"/>
      <c r="AK99" s="415"/>
      <c r="AL99" s="415"/>
      <c r="AM99" s="415"/>
      <c r="AN99" s="415"/>
      <c r="AO99" s="415"/>
      <c r="AP99" s="415"/>
      <c r="AQ99" s="415"/>
      <c r="AR99" s="415"/>
      <c r="AS99" s="415"/>
      <c r="AT99" s="415"/>
      <c r="AU99" s="415"/>
      <c r="AV99" s="415"/>
      <c r="AW99" s="415"/>
      <c r="AX99" s="415"/>
      <c r="AY99" s="415"/>
      <c r="AZ99" s="415"/>
      <c r="BA99" s="415"/>
      <c r="BB99" s="415"/>
      <c r="BC99" s="415"/>
      <c r="BD99" s="415"/>
      <c r="BE99" s="415"/>
      <c r="BF99" s="415"/>
      <c r="BG99" s="415"/>
      <c r="BH99" s="415"/>
      <c r="BI99" s="415"/>
      <c r="BJ99" s="415"/>
      <c r="BK99" s="415"/>
      <c r="BL99" s="415"/>
      <c r="BM99" s="415"/>
      <c r="BN99" s="415"/>
      <c r="BO99" s="415"/>
      <c r="BP99" s="415"/>
      <c r="BQ99" s="415"/>
      <c r="BR99" s="415"/>
      <c r="BS99" s="415"/>
      <c r="BT99" s="415"/>
      <c r="BU99" s="415"/>
      <c r="BV99" s="415"/>
      <c r="BW99" s="415"/>
      <c r="BX99" s="415"/>
      <c r="BY99" s="415"/>
      <c r="BZ99" s="415"/>
      <c r="CA99" s="415"/>
      <c r="CB99" s="415"/>
      <c r="CC99" s="415"/>
      <c r="CD99" s="415"/>
      <c r="CE99" s="415"/>
      <c r="CF99" s="415"/>
      <c r="CG99" s="415"/>
      <c r="CH99" s="415"/>
      <c r="CI99" s="415"/>
      <c r="CJ99" s="415"/>
      <c r="CK99" s="415"/>
      <c r="CL99" s="415"/>
      <c r="CM99" s="415"/>
      <c r="CN99" s="415"/>
      <c r="CO99" s="415"/>
      <c r="CP99" s="415"/>
      <c r="CQ99" s="415"/>
      <c r="CR99" s="415"/>
      <c r="CS99" s="415"/>
      <c r="CT99" s="415"/>
      <c r="CU99" s="415"/>
      <c r="CV99" s="415"/>
      <c r="CW99" s="415"/>
      <c r="CX99" s="415"/>
      <c r="IG99"/>
    </row>
    <row r="100" spans="17:104" ht="11.25" customHeight="1">
      <c r="Q100" s="416"/>
      <c r="R100" s="416"/>
      <c r="S100" s="416"/>
      <c r="T100" s="416"/>
      <c r="U100" s="416"/>
      <c r="V100" s="416"/>
      <c r="W100" s="416"/>
      <c r="X100" s="416"/>
      <c r="Y100" s="416"/>
      <c r="Z100" s="416"/>
      <c r="AA100" s="416"/>
      <c r="AB100" s="416"/>
      <c r="BD100" s="417"/>
      <c r="BE100" s="417"/>
      <c r="BF100" s="417"/>
      <c r="BG100" s="417"/>
      <c r="BH100" s="417"/>
      <c r="BI100" s="417"/>
      <c r="BJ100" s="417"/>
      <c r="BK100"/>
      <c r="BL100" s="418"/>
      <c r="BM100" s="418"/>
      <c r="BN100" s="418"/>
      <c r="BO100" s="418"/>
      <c r="BP100"/>
      <c r="BQ100" s="419"/>
      <c r="BR100"/>
      <c r="BS100" s="420"/>
      <c r="BT100" s="420"/>
      <c r="BU100" s="420"/>
      <c r="BV100"/>
      <c r="BW100" s="421"/>
      <c r="BX100" s="421"/>
      <c r="BY100"/>
      <c r="BZ100" s="422"/>
      <c r="CA100" s="422"/>
      <c r="CB100"/>
      <c r="CC100" s="423"/>
      <c r="CD100"/>
      <c r="CE100" s="424"/>
      <c r="CF100"/>
      <c r="CG100" s="425"/>
      <c r="CH100" s="425"/>
      <c r="CI100" s="425"/>
      <c r="CJ100" s="425"/>
      <c r="CK100" s="425"/>
      <c r="CL100" s="425"/>
      <c r="CM100" s="425"/>
      <c r="CN100" s="425"/>
      <c r="CO100" s="425"/>
      <c r="CP100"/>
      <c r="CQ100" s="207"/>
      <c r="CR100" s="207"/>
      <c r="CS100"/>
      <c r="CT100" s="426"/>
      <c r="CU100" s="426"/>
      <c r="CV100" s="426"/>
      <c r="CW100"/>
      <c r="CX100"/>
      <c r="CY100"/>
      <c r="CZ100"/>
    </row>
    <row r="101" spans="3:102" ht="11.25" customHeight="1">
      <c r="C101" s="124" t="s">
        <v>295</v>
      </c>
      <c r="D101" s="124"/>
      <c r="E101" s="124"/>
      <c r="F101" s="124"/>
      <c r="G101" s="124"/>
      <c r="Q101" s="416"/>
      <c r="R101" s="416"/>
      <c r="S101" s="416"/>
      <c r="T101" s="416"/>
      <c r="U101" s="416"/>
      <c r="V101" s="416"/>
      <c r="W101" s="416"/>
      <c r="X101" s="416"/>
      <c r="Y101" s="416"/>
      <c r="Z101" s="416"/>
      <c r="AA101" s="416"/>
      <c r="AB101" s="416"/>
      <c r="BC101"/>
      <c r="BD101" s="417" t="s">
        <v>296</v>
      </c>
      <c r="BE101" s="417"/>
      <c r="BF101" s="417"/>
      <c r="BG101" s="417"/>
      <c r="BH101" s="417"/>
      <c r="BI101" s="417"/>
      <c r="BJ101" s="417"/>
      <c r="BK101"/>
      <c r="BL101" s="418" t="s">
        <v>297</v>
      </c>
      <c r="BM101" s="418"/>
      <c r="BN101" s="418"/>
      <c r="BO101" s="418"/>
      <c r="BP101"/>
      <c r="BQ101" s="419"/>
      <c r="BR101" s="427"/>
      <c r="BS101" s="420"/>
      <c r="BT101" s="420"/>
      <c r="BU101" s="420"/>
      <c r="BW101" s="421"/>
      <c r="BX101" s="421"/>
      <c r="BZ101" s="422"/>
      <c r="CA101" s="422"/>
      <c r="CC101" s="423"/>
      <c r="CE101" s="424"/>
      <c r="CG101" s="425"/>
      <c r="CH101" s="425"/>
      <c r="CI101" s="425"/>
      <c r="CJ101" s="425"/>
      <c r="CK101" s="425"/>
      <c r="CL101" s="428"/>
      <c r="CM101" s="428"/>
      <c r="CN101" s="428"/>
      <c r="CO101" s="428"/>
      <c r="CQ101" s="429" t="s">
        <v>298</v>
      </c>
      <c r="CR101" s="429"/>
      <c r="CS101" s="429"/>
      <c r="CT101" s="429"/>
      <c r="CU101" s="429"/>
      <c r="CV101" s="426"/>
      <c r="CX101"/>
    </row>
    <row r="102" spans="4:104" ht="11.25" customHeight="1">
      <c r="D102" s="129"/>
      <c r="E102" s="129"/>
      <c r="F102" s="129"/>
      <c r="G102" s="129"/>
      <c r="H102" s="129"/>
      <c r="L102" s="129"/>
      <c r="M102" s="129"/>
      <c r="P102" s="129"/>
      <c r="Q102" s="129"/>
      <c r="R102" s="129"/>
      <c r="S102" s="129"/>
      <c r="T102" s="129"/>
      <c r="U102" s="129"/>
      <c r="V102" s="129"/>
      <c r="W102" s="129"/>
      <c r="X102" s="416"/>
      <c r="Y102" s="416"/>
      <c r="Z102" s="416"/>
      <c r="AA102" s="416"/>
      <c r="AB102" s="416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 s="419"/>
      <c r="BR102"/>
      <c r="BS102" s="420"/>
      <c r="BT102" s="420"/>
      <c r="BU102" s="420"/>
      <c r="BW102" s="421"/>
      <c r="BX102" s="421"/>
      <c r="BZ102" s="422"/>
      <c r="CA102" s="422"/>
      <c r="CC102" s="423"/>
      <c r="CE102" s="424"/>
      <c r="CG102" s="428"/>
      <c r="CH102" s="428"/>
      <c r="CI102" s="428"/>
      <c r="CJ102" s="428"/>
      <c r="CK102" s="428"/>
      <c r="CL102" s="428"/>
      <c r="CM102" s="428"/>
      <c r="CN102" s="428"/>
      <c r="CO102" s="428"/>
      <c r="CR102"/>
      <c r="CS102"/>
      <c r="CT102" s="430" t="s">
        <v>299</v>
      </c>
      <c r="CU102" s="430"/>
      <c r="CV102" s="430"/>
      <c r="CW102" s="430"/>
      <c r="CX102" s="430"/>
      <c r="CY102"/>
      <c r="CZ102" s="431"/>
    </row>
    <row r="103" spans="17:102" ht="11.25" customHeight="1">
      <c r="Q103" s="416"/>
      <c r="R103" s="416"/>
      <c r="S103" s="416"/>
      <c r="T103" s="416"/>
      <c r="U103" s="416"/>
      <c r="V103" s="416"/>
      <c r="W103" s="416"/>
      <c r="X103" s="416"/>
      <c r="Y103" s="416"/>
      <c r="Z103" s="416"/>
      <c r="AA103" s="416"/>
      <c r="AB103" s="416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 s="432" t="s">
        <v>300</v>
      </c>
      <c r="BQ103" s="432"/>
      <c r="BR103" s="432"/>
      <c r="BS103" s="432"/>
      <c r="BT103" s="432"/>
      <c r="BU103" s="432"/>
      <c r="BV103" s="432"/>
      <c r="BW103" s="432"/>
      <c r="BX103" s="432"/>
      <c r="BY103" s="432"/>
      <c r="BZ103" s="422"/>
      <c r="CA103" s="422"/>
      <c r="CC103" s="423"/>
      <c r="CE103" s="424"/>
      <c r="CF103"/>
      <c r="CG103" s="433" t="s">
        <v>301</v>
      </c>
      <c r="CH103" s="433"/>
      <c r="CI103" s="433"/>
      <c r="CJ103" s="433"/>
      <c r="CK103" s="433"/>
      <c r="CL103" s="433"/>
      <c r="CM103" s="433"/>
      <c r="CN103" s="433"/>
      <c r="CO103" s="433"/>
      <c r="CR103"/>
      <c r="CS103"/>
      <c r="CT103" s="434" t="s">
        <v>302</v>
      </c>
      <c r="CU103" s="434"/>
      <c r="CV103" s="434"/>
      <c r="CW103" s="434"/>
      <c r="CX103" s="434"/>
    </row>
    <row r="104" spans="3:104" ht="11.25" customHeight="1">
      <c r="C104" s="435"/>
      <c r="Q104" s="416"/>
      <c r="R104" s="416"/>
      <c r="S104" s="416"/>
      <c r="T104" s="416"/>
      <c r="U104" s="416"/>
      <c r="V104" s="416"/>
      <c r="W104" s="416"/>
      <c r="X104" s="416"/>
      <c r="Y104" s="416"/>
      <c r="Z104" s="416"/>
      <c r="AA104" s="416"/>
      <c r="AB104" s="416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 s="420"/>
      <c r="BT104" s="420"/>
      <c r="BU104" s="420"/>
      <c r="BW104" s="421"/>
      <c r="BX104" s="421"/>
      <c r="BZ104" s="422"/>
      <c r="CA104" s="422"/>
      <c r="CC104" s="423"/>
      <c r="CE104" s="424"/>
      <c r="CX104"/>
      <c r="CY104"/>
      <c r="CZ104"/>
    </row>
    <row r="105" spans="3:102" ht="11.25" customHeight="1">
      <c r="C105" s="436" t="s">
        <v>303</v>
      </c>
      <c r="D105" s="436"/>
      <c r="E105" s="436"/>
      <c r="F105" s="436"/>
      <c r="G105" s="436"/>
      <c r="H105" s="436"/>
      <c r="I105" s="436"/>
      <c r="J105" s="436"/>
      <c r="K105" s="436"/>
      <c r="L105" s="436"/>
      <c r="M105" s="436"/>
      <c r="BC105"/>
      <c r="BD105"/>
      <c r="BE105"/>
      <c r="BF105"/>
      <c r="BG105"/>
      <c r="BH105"/>
      <c r="BI105"/>
      <c r="BJ105"/>
      <c r="BS105" s="437" t="s">
        <v>304</v>
      </c>
      <c r="BT105" s="437"/>
      <c r="BU105" s="437"/>
      <c r="BV105" s="437"/>
      <c r="BW105" s="437"/>
      <c r="BX105" s="437"/>
      <c r="BY105" s="438"/>
      <c r="BZ105" s="422"/>
      <c r="CA105" s="422"/>
      <c r="CB105" s="438"/>
      <c r="CC105" s="423"/>
      <c r="CE105" s="424"/>
      <c r="CG105"/>
      <c r="CH105"/>
      <c r="CI105"/>
      <c r="CJ105"/>
      <c r="CX105"/>
    </row>
    <row r="106" spans="31:102" ht="11.25" customHeight="1">
      <c r="AE106"/>
      <c r="AU106" s="132"/>
      <c r="AV106" s="132"/>
      <c r="BC106"/>
      <c r="BD106"/>
      <c r="BE106"/>
      <c r="BF106"/>
      <c r="BG106"/>
      <c r="BW106" s="421"/>
      <c r="BX106" s="421"/>
      <c r="BZ106" s="422"/>
      <c r="CA106" s="422"/>
      <c r="CC106" s="423"/>
      <c r="CE106" s="424"/>
      <c r="CX106"/>
    </row>
    <row r="107" spans="55:102" ht="11.25" customHeight="1">
      <c r="BC107"/>
      <c r="BD107"/>
      <c r="BE107"/>
      <c r="BF107"/>
      <c r="BG107"/>
      <c r="BW107" s="439" t="s">
        <v>305</v>
      </c>
      <c r="BX107" s="439"/>
      <c r="BY107" s="439"/>
      <c r="BZ107" s="439"/>
      <c r="CA107" s="439"/>
      <c r="CB107" s="439"/>
      <c r="CC107" s="439"/>
      <c r="CD107" s="439"/>
      <c r="CE107" s="439"/>
      <c r="CF107" s="439"/>
      <c r="CG107" s="440"/>
      <c r="CX107"/>
    </row>
    <row r="108" spans="55:102" ht="11.25" customHeight="1">
      <c r="BC108"/>
      <c r="BD108"/>
      <c r="BE108"/>
      <c r="BF108"/>
      <c r="BG108"/>
      <c r="BZ108" s="422"/>
      <c r="CA108" s="422"/>
      <c r="CC108" s="423"/>
      <c r="CE108" s="424"/>
      <c r="CV108"/>
      <c r="CX108"/>
    </row>
    <row r="109" spans="55:102" ht="11.25" customHeight="1">
      <c r="BC109"/>
      <c r="BD109"/>
      <c r="BE109"/>
      <c r="BF109"/>
      <c r="BG109"/>
      <c r="BZ109" s="441" t="s">
        <v>306</v>
      </c>
      <c r="CA109" s="441"/>
      <c r="CB109" s="441"/>
      <c r="CC109" s="441"/>
      <c r="CD109" s="441"/>
      <c r="CE109" s="441"/>
      <c r="CF109" s="431"/>
      <c r="CG109" s="431"/>
      <c r="CH109" s="431"/>
      <c r="CI109" s="431"/>
      <c r="CJ109" s="431"/>
      <c r="CK109" s="431"/>
      <c r="CX109"/>
    </row>
    <row r="110" spans="15:102" ht="11.25" customHeight="1">
      <c r="O110" s="442"/>
      <c r="P110" s="443"/>
      <c r="Q110" s="444"/>
      <c r="R110" s="445"/>
      <c r="S110" s="133"/>
      <c r="T110" s="133"/>
      <c r="U110" s="133"/>
      <c r="V110" s="133"/>
      <c r="W110" s="133"/>
      <c r="X110" s="133"/>
      <c r="Y110" s="133"/>
      <c r="Z110" s="133"/>
      <c r="AA110" s="133"/>
      <c r="AB110" s="133"/>
      <c r="AC110" s="133"/>
      <c r="BC110"/>
      <c r="BD110"/>
      <c r="BE110"/>
      <c r="BF110"/>
      <c r="BG110"/>
      <c r="CC110" s="423"/>
      <c r="CE110" s="424"/>
      <c r="CX110"/>
    </row>
    <row r="111" spans="15:102" ht="11.25" customHeight="1">
      <c r="O111" s="442"/>
      <c r="P111" s="443"/>
      <c r="Q111" s="444"/>
      <c r="R111" s="445"/>
      <c r="S111" s="133"/>
      <c r="T111" s="133"/>
      <c r="U111" s="133"/>
      <c r="V111" s="133"/>
      <c r="W111" s="133"/>
      <c r="X111" s="133"/>
      <c r="Y111" s="133"/>
      <c r="Z111" s="133"/>
      <c r="AA111" s="133"/>
      <c r="AB111" s="133"/>
      <c r="AC111" s="133"/>
      <c r="BC111"/>
      <c r="BD111"/>
      <c r="BE111"/>
      <c r="BF111"/>
      <c r="BG111"/>
      <c r="CB111" s="446" t="s">
        <v>307</v>
      </c>
      <c r="CC111" s="447"/>
      <c r="CD111" s="447"/>
      <c r="CE111" s="447"/>
      <c r="CF111" s="447"/>
      <c r="CG111" s="447"/>
      <c r="CH111" s="447"/>
      <c r="CI111" s="447"/>
      <c r="CJ111" s="431"/>
      <c r="CK111" s="431"/>
      <c r="CL111" s="431"/>
      <c r="CM111" s="431"/>
      <c r="CX111"/>
    </row>
    <row r="112" spans="15:102" ht="11.25" customHeight="1">
      <c r="O112" s="442"/>
      <c r="P112" s="443"/>
      <c r="Q112" s="444"/>
      <c r="R112" s="445"/>
      <c r="S112" s="133"/>
      <c r="T112" s="133"/>
      <c r="U112" s="133"/>
      <c r="V112" s="133"/>
      <c r="W112" s="133"/>
      <c r="X112" s="133"/>
      <c r="Y112" s="133"/>
      <c r="Z112" s="133"/>
      <c r="AA112" s="133"/>
      <c r="AB112" s="133"/>
      <c r="AC112" s="133"/>
      <c r="BC112"/>
      <c r="BD112"/>
      <c r="BE112"/>
      <c r="BF112"/>
      <c r="BG112"/>
      <c r="CE112" s="424"/>
      <c r="CX112"/>
    </row>
    <row r="113" spans="15:102" ht="11.25" customHeight="1">
      <c r="O113" s="442"/>
      <c r="P113" s="342"/>
      <c r="Q113" s="448"/>
      <c r="R113" s="448"/>
      <c r="S113" s="448"/>
      <c r="T113" s="448"/>
      <c r="U113" s="448"/>
      <c r="V113" s="448"/>
      <c r="W113" s="448"/>
      <c r="X113" s="448"/>
      <c r="Y113" s="448"/>
      <c r="Z113" s="448"/>
      <c r="AA113" s="448"/>
      <c r="AB113" s="133"/>
      <c r="AC113" s="133"/>
      <c r="BC113"/>
      <c r="CD113" s="449" t="s">
        <v>308</v>
      </c>
      <c r="CE113" s="449"/>
      <c r="CF113" s="449"/>
      <c r="CG113" s="449"/>
      <c r="CH113" s="449"/>
      <c r="CI113" s="449"/>
      <c r="CJ113" s="449"/>
      <c r="CK113" s="449"/>
      <c r="CL113" s="449"/>
      <c r="CM113" s="431"/>
      <c r="CN113" s="431"/>
      <c r="CO113" s="431"/>
      <c r="CT113"/>
      <c r="CX113"/>
    </row>
    <row r="114" spans="15:102" ht="11.25" customHeight="1">
      <c r="O114" s="442"/>
      <c r="P114" s="448"/>
      <c r="Q114" s="448"/>
      <c r="R114" s="448"/>
      <c r="S114" s="448"/>
      <c r="T114" s="448"/>
      <c r="U114" s="448"/>
      <c r="V114" s="448"/>
      <c r="W114" s="448"/>
      <c r="X114" s="448"/>
      <c r="Y114" s="448"/>
      <c r="Z114" s="448"/>
      <c r="AA114" s="448"/>
      <c r="AB114" s="133"/>
      <c r="AC114" s="133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 s="133"/>
    </row>
    <row r="115" spans="15:29" ht="11.25" customHeight="1">
      <c r="O115" s="442"/>
      <c r="P115" s="448"/>
      <c r="Q115" s="448"/>
      <c r="R115" s="448"/>
      <c r="S115" s="448"/>
      <c r="T115" s="448"/>
      <c r="U115" s="448"/>
      <c r="V115" s="448"/>
      <c r="W115" s="448"/>
      <c r="X115" s="448"/>
      <c r="Y115" s="448"/>
      <c r="Z115" s="448"/>
      <c r="AA115" s="448"/>
      <c r="AB115" s="133"/>
      <c r="AC115" s="133"/>
    </row>
    <row r="116" spans="15:29" ht="11.25" customHeight="1">
      <c r="O116" s="442"/>
      <c r="P116" s="448"/>
      <c r="Q116" s="448"/>
      <c r="R116" s="448"/>
      <c r="S116" s="448"/>
      <c r="T116" s="448"/>
      <c r="U116" s="448"/>
      <c r="V116" s="448"/>
      <c r="W116" s="448"/>
      <c r="X116" s="448"/>
      <c r="Y116" s="448"/>
      <c r="Z116" s="448"/>
      <c r="AA116" s="448"/>
      <c r="AB116" s="133"/>
      <c r="AC116" s="133"/>
    </row>
    <row r="117" spans="15:29" ht="11.25" customHeight="1">
      <c r="O117" s="442"/>
      <c r="P117" s="448"/>
      <c r="Q117" s="448"/>
      <c r="R117" s="448"/>
      <c r="S117" s="448"/>
      <c r="T117" s="448"/>
      <c r="U117" s="448"/>
      <c r="V117" s="448"/>
      <c r="W117" s="448"/>
      <c r="X117" s="448"/>
      <c r="Y117" s="448"/>
      <c r="Z117" s="448"/>
      <c r="AA117" s="448"/>
      <c r="AB117" s="133"/>
      <c r="AC117" s="133"/>
    </row>
    <row r="118" spans="15:29" ht="11.25" customHeight="1">
      <c r="O118" s="442"/>
      <c r="P118" s="448"/>
      <c r="Q118" s="448"/>
      <c r="R118" s="448"/>
      <c r="S118" s="448"/>
      <c r="T118" s="448"/>
      <c r="U118" s="448"/>
      <c r="V118" s="448"/>
      <c r="W118" s="448"/>
      <c r="X118" s="448"/>
      <c r="Y118" s="448"/>
      <c r="Z118" s="448"/>
      <c r="AA118" s="448"/>
      <c r="AB118" s="133"/>
      <c r="AC118" s="133"/>
    </row>
    <row r="119" spans="15:29" ht="11.25" customHeight="1">
      <c r="O119" s="442"/>
      <c r="P119" s="448"/>
      <c r="Q119" s="448"/>
      <c r="R119" s="448"/>
      <c r="S119" s="448"/>
      <c r="T119" s="448"/>
      <c r="U119" s="448"/>
      <c r="V119" s="448"/>
      <c r="W119" s="448"/>
      <c r="X119" s="448"/>
      <c r="Y119" s="448"/>
      <c r="Z119" s="448"/>
      <c r="AA119" s="448"/>
      <c r="AB119" s="133"/>
      <c r="AC119" s="133"/>
    </row>
    <row r="120" spans="15:29" ht="11.25" customHeight="1">
      <c r="O120" s="442"/>
      <c r="P120" s="448"/>
      <c r="Q120" s="448"/>
      <c r="R120" s="448"/>
      <c r="S120" s="448"/>
      <c r="T120" s="448"/>
      <c r="U120" s="448"/>
      <c r="V120" s="448"/>
      <c r="W120" s="448"/>
      <c r="X120" s="448"/>
      <c r="Y120" s="448"/>
      <c r="Z120" s="448"/>
      <c r="AA120" s="448"/>
      <c r="AB120" s="133"/>
      <c r="AC120" s="133"/>
    </row>
    <row r="121" spans="15:29" ht="11.25" customHeight="1">
      <c r="O121" s="442"/>
      <c r="P121" s="448"/>
      <c r="Q121" s="448"/>
      <c r="R121" s="448"/>
      <c r="S121" s="448"/>
      <c r="T121" s="448"/>
      <c r="U121" s="448"/>
      <c r="V121" s="448"/>
      <c r="W121" s="448"/>
      <c r="X121" s="448"/>
      <c r="Y121" s="448"/>
      <c r="Z121" s="448"/>
      <c r="AA121" s="448"/>
      <c r="AB121" s="133"/>
      <c r="AC121" s="133"/>
    </row>
    <row r="122" spans="15:29" ht="11.25" customHeight="1">
      <c r="O122" s="442"/>
      <c r="P122" s="448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133"/>
      <c r="AC122" s="133"/>
    </row>
    <row r="123" spans="15:29" ht="11.25" customHeight="1">
      <c r="O123" s="442"/>
      <c r="P123" s="448"/>
      <c r="Q123" s="448"/>
      <c r="R123" s="448"/>
      <c r="S123" s="448"/>
      <c r="T123" s="448"/>
      <c r="U123" s="448"/>
      <c r="V123" s="448"/>
      <c r="W123" s="448"/>
      <c r="X123" s="448"/>
      <c r="Y123" s="448"/>
      <c r="Z123" s="448"/>
      <c r="AA123" s="448"/>
      <c r="AB123" s="133"/>
      <c r="AC123" s="133"/>
    </row>
    <row r="124" spans="15:29" ht="11.25" customHeight="1">
      <c r="O124" s="442"/>
      <c r="P124" s="448"/>
      <c r="Q124" s="448"/>
      <c r="R124" s="448"/>
      <c r="S124" s="448"/>
      <c r="T124" s="448"/>
      <c r="U124" s="448"/>
      <c r="V124" s="448"/>
      <c r="W124" s="448"/>
      <c r="X124" s="448"/>
      <c r="Y124" s="448"/>
      <c r="Z124" s="448"/>
      <c r="AA124" s="448"/>
      <c r="AB124" s="133"/>
      <c r="AC124" s="133"/>
    </row>
    <row r="125" spans="15:29" ht="11.25" customHeight="1">
      <c r="O125" s="442"/>
      <c r="P125" s="448"/>
      <c r="Q125" s="448"/>
      <c r="R125" s="448"/>
      <c r="S125" s="448"/>
      <c r="T125" s="448"/>
      <c r="U125" s="448"/>
      <c r="V125" s="448"/>
      <c r="W125" s="448"/>
      <c r="X125" s="448"/>
      <c r="Y125" s="448"/>
      <c r="Z125" s="448"/>
      <c r="AA125" s="448"/>
      <c r="AB125" s="133"/>
      <c r="AC125" s="133"/>
    </row>
    <row r="126" spans="15:29" ht="11.25" customHeight="1">
      <c r="O126" s="442"/>
      <c r="P126" s="448"/>
      <c r="Q126" s="448"/>
      <c r="R126" s="448"/>
      <c r="S126" s="448"/>
      <c r="T126" s="448"/>
      <c r="U126" s="448"/>
      <c r="V126" s="448"/>
      <c r="W126" s="448"/>
      <c r="X126" s="448"/>
      <c r="Y126" s="448"/>
      <c r="Z126" s="448"/>
      <c r="AA126" s="448"/>
      <c r="AB126" s="133"/>
      <c r="AC126" s="133"/>
    </row>
    <row r="127" spans="15:29" ht="11.25" customHeight="1">
      <c r="O127" s="442"/>
      <c r="P127" s="448"/>
      <c r="Q127" s="448"/>
      <c r="R127" s="448"/>
      <c r="S127" s="448"/>
      <c r="T127" s="448"/>
      <c r="U127" s="448"/>
      <c r="V127" s="448"/>
      <c r="W127" s="448"/>
      <c r="X127" s="448"/>
      <c r="Y127" s="448"/>
      <c r="Z127" s="448"/>
      <c r="AA127" s="448"/>
      <c r="AB127" s="133"/>
      <c r="AC127" s="133"/>
    </row>
    <row r="128" spans="15:29" ht="11.25" customHeight="1">
      <c r="O128" s="442"/>
      <c r="P128" s="448"/>
      <c r="Q128" s="448"/>
      <c r="R128" s="448"/>
      <c r="S128" s="448"/>
      <c r="T128" s="448"/>
      <c r="U128" s="448"/>
      <c r="V128" s="448"/>
      <c r="W128" s="448"/>
      <c r="X128" s="448"/>
      <c r="Y128" s="448"/>
      <c r="Z128" s="448"/>
      <c r="AA128" s="448"/>
      <c r="AB128" s="133"/>
      <c r="AC128" s="133"/>
    </row>
    <row r="129" spans="15:29" ht="11.25" customHeight="1">
      <c r="O129" s="442"/>
      <c r="P129" s="443"/>
      <c r="Q129" s="444"/>
      <c r="R129" s="445"/>
      <c r="S129" s="133"/>
      <c r="T129" s="133"/>
      <c r="U129" s="133"/>
      <c r="V129" s="133"/>
      <c r="W129" s="133"/>
      <c r="X129" s="133"/>
      <c r="Y129" s="133"/>
      <c r="Z129" s="133"/>
      <c r="AA129" s="133"/>
      <c r="AB129" s="133"/>
      <c r="AC129" s="133"/>
    </row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</sheetData>
  <sheetProtection selectLockedCells="1" selectUnlockedCells="1"/>
  <mergeCells count="815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C3"/>
    <mergeCell ref="BD1:BJ1"/>
    <mergeCell ref="BK1:BK3"/>
    <mergeCell ref="BL1:BO1"/>
    <mergeCell ref="BP1:BP3"/>
    <mergeCell ref="BR1:BR3"/>
    <mergeCell ref="BS1:BU1"/>
    <mergeCell ref="BV1:BV3"/>
    <mergeCell ref="BW1:BX1"/>
    <mergeCell ref="BY1:BY3"/>
    <mergeCell ref="BZ1:CA1"/>
    <mergeCell ref="CB1:CB3"/>
    <mergeCell ref="CD1:CD3"/>
    <mergeCell ref="CF1:CF3"/>
    <mergeCell ref="CG1:CO1"/>
    <mergeCell ref="CP1:CP3"/>
    <mergeCell ref="CQ1:CR1"/>
    <mergeCell ref="CS1:CS3"/>
    <mergeCell ref="CT1:CV1"/>
    <mergeCell ref="CW1:CW3"/>
    <mergeCell ref="AM2:AO2"/>
    <mergeCell ref="BD2:BD3"/>
    <mergeCell ref="BE2:BE3"/>
    <mergeCell ref="BF2:BF3"/>
    <mergeCell ref="BG2:BG3"/>
    <mergeCell ref="BH2:BH3"/>
    <mergeCell ref="BI2:BI3"/>
    <mergeCell ref="BJ2:BJ3"/>
    <mergeCell ref="BL2:BL3"/>
    <mergeCell ref="BM2:BM3"/>
    <mergeCell ref="BN2:BN3"/>
    <mergeCell ref="BO2:BO3"/>
    <mergeCell ref="BQ2:BQ3"/>
    <mergeCell ref="BS2:BS3"/>
    <mergeCell ref="BT2:BT3"/>
    <mergeCell ref="BU2:BU3"/>
    <mergeCell ref="BW2:BW3"/>
    <mergeCell ref="BX2:BX3"/>
    <mergeCell ref="BZ2:BZ3"/>
    <mergeCell ref="CA2:CA3"/>
    <mergeCell ref="CC2:CC3"/>
    <mergeCell ref="CE2:CE3"/>
    <mergeCell ref="CG2:CG3"/>
    <mergeCell ref="CH2:CH3"/>
    <mergeCell ref="CI2:CI3"/>
    <mergeCell ref="CJ2:CJ3"/>
    <mergeCell ref="CK2:CK3"/>
    <mergeCell ref="CL2:CL3"/>
    <mergeCell ref="CM2:CM3"/>
    <mergeCell ref="CN2:CN3"/>
    <mergeCell ref="CO2:CO3"/>
    <mergeCell ref="CQ2:CQ3"/>
    <mergeCell ref="CR2:CR3"/>
    <mergeCell ref="CT2:CT3"/>
    <mergeCell ref="CU2:CU3"/>
    <mergeCell ref="CV2:CV3"/>
    <mergeCell ref="CX2:CX3"/>
    <mergeCell ref="A4:A9"/>
    <mergeCell ref="B4:B9"/>
    <mergeCell ref="P4:P9"/>
    <mergeCell ref="BC4:BC9"/>
    <mergeCell ref="BD4:BD9"/>
    <mergeCell ref="BE4:BE9"/>
    <mergeCell ref="BF4:BF9"/>
    <mergeCell ref="BG4:BG9"/>
    <mergeCell ref="BH4:BH9"/>
    <mergeCell ref="BI4:BI9"/>
    <mergeCell ref="BJ4:BJ9"/>
    <mergeCell ref="BK4:BK9"/>
    <mergeCell ref="BL4:BL9"/>
    <mergeCell ref="BM4:BM9"/>
    <mergeCell ref="BN4:BN9"/>
    <mergeCell ref="BO4:BO9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4:CC9"/>
    <mergeCell ref="CD4:CD9"/>
    <mergeCell ref="CE4:CE9"/>
    <mergeCell ref="CF4:CF9"/>
    <mergeCell ref="CG4:CG9"/>
    <mergeCell ref="CH4:CH9"/>
    <mergeCell ref="CI4:CI9"/>
    <mergeCell ref="CJ4:CJ9"/>
    <mergeCell ref="CK4:CK9"/>
    <mergeCell ref="CL4:CL9"/>
    <mergeCell ref="CM4:CM9"/>
    <mergeCell ref="CN4:CN9"/>
    <mergeCell ref="CO4:CO9"/>
    <mergeCell ref="CP4:CP9"/>
    <mergeCell ref="CQ4:CQ9"/>
    <mergeCell ref="CR4:CR9"/>
    <mergeCell ref="CS4:CS9"/>
    <mergeCell ref="CT4:CT9"/>
    <mergeCell ref="CU4:CU9"/>
    <mergeCell ref="CV4:CV9"/>
    <mergeCell ref="CW4:CW9"/>
    <mergeCell ref="CX4:CX9"/>
    <mergeCell ref="B10:CX10"/>
    <mergeCell ref="A11:A16"/>
    <mergeCell ref="B11:B16"/>
    <mergeCell ref="P11:P16"/>
    <mergeCell ref="BC11:BC16"/>
    <mergeCell ref="BD11:BD16"/>
    <mergeCell ref="BE11:BE16"/>
    <mergeCell ref="BF11:BF16"/>
    <mergeCell ref="BG11:BG16"/>
    <mergeCell ref="BH11:BH16"/>
    <mergeCell ref="BI11:BI16"/>
    <mergeCell ref="BJ11:BJ16"/>
    <mergeCell ref="BK11:BK16"/>
    <mergeCell ref="BL11:BL16"/>
    <mergeCell ref="BM11:BM16"/>
    <mergeCell ref="BN11:BN16"/>
    <mergeCell ref="BO11:BO16"/>
    <mergeCell ref="BP11:BP16"/>
    <mergeCell ref="BQ11:BQ16"/>
    <mergeCell ref="BR11:BR16"/>
    <mergeCell ref="BS11:BS16"/>
    <mergeCell ref="BT11:BT16"/>
    <mergeCell ref="BU11:BU16"/>
    <mergeCell ref="BV11:BV16"/>
    <mergeCell ref="BW11:BW16"/>
    <mergeCell ref="BX11:BX16"/>
    <mergeCell ref="BY11:BY16"/>
    <mergeCell ref="BZ11:BZ16"/>
    <mergeCell ref="CA11:CA16"/>
    <mergeCell ref="CB11:CB16"/>
    <mergeCell ref="CC11:CC16"/>
    <mergeCell ref="CD11:CD16"/>
    <mergeCell ref="CE11:CE16"/>
    <mergeCell ref="CF11:CF16"/>
    <mergeCell ref="CG11:CG16"/>
    <mergeCell ref="CH11:CH16"/>
    <mergeCell ref="CI11:CI16"/>
    <mergeCell ref="CJ11:CJ16"/>
    <mergeCell ref="CK11:CK16"/>
    <mergeCell ref="CL11:CL16"/>
    <mergeCell ref="CM11:CM16"/>
    <mergeCell ref="CN11:CN16"/>
    <mergeCell ref="CO11:CO16"/>
    <mergeCell ref="CP11:CP16"/>
    <mergeCell ref="CQ11:CQ16"/>
    <mergeCell ref="CR11:CR16"/>
    <mergeCell ref="CS11:CS16"/>
    <mergeCell ref="CT11:CT16"/>
    <mergeCell ref="CU11:CU16"/>
    <mergeCell ref="CV11:CV16"/>
    <mergeCell ref="CW11:CW16"/>
    <mergeCell ref="CX11:CX16"/>
    <mergeCell ref="A17:CX17"/>
    <mergeCell ref="A18:A23"/>
    <mergeCell ref="B18:B23"/>
    <mergeCell ref="P18:P23"/>
    <mergeCell ref="BC18:BC23"/>
    <mergeCell ref="BD18:BD23"/>
    <mergeCell ref="BE18:BE23"/>
    <mergeCell ref="BF18:BF23"/>
    <mergeCell ref="BG18:BG23"/>
    <mergeCell ref="BH18:BH23"/>
    <mergeCell ref="BI18:BI23"/>
    <mergeCell ref="BJ18:BJ23"/>
    <mergeCell ref="BK18:BK23"/>
    <mergeCell ref="BL18:BL23"/>
    <mergeCell ref="BM18:BM23"/>
    <mergeCell ref="BN18:BN23"/>
    <mergeCell ref="BO18:BO23"/>
    <mergeCell ref="BP18:BP23"/>
    <mergeCell ref="BQ18:BQ23"/>
    <mergeCell ref="BR18:BR23"/>
    <mergeCell ref="BS18:BS23"/>
    <mergeCell ref="BT18:BT23"/>
    <mergeCell ref="BU18:BU23"/>
    <mergeCell ref="BV18:BV23"/>
    <mergeCell ref="BW18:BW23"/>
    <mergeCell ref="BX18:BX23"/>
    <mergeCell ref="BY18:BY23"/>
    <mergeCell ref="BZ18:BZ23"/>
    <mergeCell ref="CA18:CA23"/>
    <mergeCell ref="CB18:CB23"/>
    <mergeCell ref="CC18:CC23"/>
    <mergeCell ref="CD18:CD23"/>
    <mergeCell ref="CE18:CE23"/>
    <mergeCell ref="CF18:CF23"/>
    <mergeCell ref="CG18:CG23"/>
    <mergeCell ref="CH18:CH23"/>
    <mergeCell ref="CI18:CI23"/>
    <mergeCell ref="CJ18:CJ23"/>
    <mergeCell ref="CK18:CK23"/>
    <mergeCell ref="CL18:CL23"/>
    <mergeCell ref="CM18:CM23"/>
    <mergeCell ref="CN18:CN23"/>
    <mergeCell ref="CO18:CO23"/>
    <mergeCell ref="CP18:CP23"/>
    <mergeCell ref="CQ18:CQ23"/>
    <mergeCell ref="CR18:CR23"/>
    <mergeCell ref="CS18:CS23"/>
    <mergeCell ref="CT18:CT23"/>
    <mergeCell ref="CU18:CU23"/>
    <mergeCell ref="CV18:CV23"/>
    <mergeCell ref="CW18:CW23"/>
    <mergeCell ref="CX18:CX23"/>
    <mergeCell ref="B24:CX24"/>
    <mergeCell ref="A25:A30"/>
    <mergeCell ref="B25:B30"/>
    <mergeCell ref="P25:P30"/>
    <mergeCell ref="BC25:BC30"/>
    <mergeCell ref="BD25:BD30"/>
    <mergeCell ref="BE25:BE30"/>
    <mergeCell ref="BF25:BF30"/>
    <mergeCell ref="BG25:BG30"/>
    <mergeCell ref="BH25:BH30"/>
    <mergeCell ref="BI25:BI30"/>
    <mergeCell ref="BJ25:BJ30"/>
    <mergeCell ref="BK25:BK30"/>
    <mergeCell ref="BL25:BL30"/>
    <mergeCell ref="BM25:BM30"/>
    <mergeCell ref="BN25:BN30"/>
    <mergeCell ref="BO25:BO30"/>
    <mergeCell ref="BP25:BP30"/>
    <mergeCell ref="BQ25:BQ30"/>
    <mergeCell ref="BR25:BR30"/>
    <mergeCell ref="BS25:BS30"/>
    <mergeCell ref="BT25:BT30"/>
    <mergeCell ref="BU25:BU30"/>
    <mergeCell ref="BV25:BV30"/>
    <mergeCell ref="BW25:BW30"/>
    <mergeCell ref="BX25:BX30"/>
    <mergeCell ref="BY25:BY30"/>
    <mergeCell ref="BZ25:BZ30"/>
    <mergeCell ref="CA25:CA30"/>
    <mergeCell ref="CB25:CB30"/>
    <mergeCell ref="CC25:CC30"/>
    <mergeCell ref="CD25:CD30"/>
    <mergeCell ref="CE25:CE30"/>
    <mergeCell ref="CF25:CF30"/>
    <mergeCell ref="CG25:CG30"/>
    <mergeCell ref="CH25:CH30"/>
    <mergeCell ref="CI25:CI30"/>
    <mergeCell ref="CJ25:CJ30"/>
    <mergeCell ref="CK25:CK30"/>
    <mergeCell ref="CL25:CL30"/>
    <mergeCell ref="CM25:CM30"/>
    <mergeCell ref="CN25:CN30"/>
    <mergeCell ref="CO25:CO30"/>
    <mergeCell ref="CP25:CP30"/>
    <mergeCell ref="CQ25:CQ30"/>
    <mergeCell ref="CR25:CR30"/>
    <mergeCell ref="CS25:CS30"/>
    <mergeCell ref="CT25:CT30"/>
    <mergeCell ref="CU25:CU30"/>
    <mergeCell ref="CV25:CV30"/>
    <mergeCell ref="CW25:CW30"/>
    <mergeCell ref="CX25:CX30"/>
    <mergeCell ref="B31:CX31"/>
    <mergeCell ref="A32:A37"/>
    <mergeCell ref="B32:B37"/>
    <mergeCell ref="P32:P37"/>
    <mergeCell ref="BC32:BC37"/>
    <mergeCell ref="BD32:BD37"/>
    <mergeCell ref="BE32:BE37"/>
    <mergeCell ref="BF32:BF37"/>
    <mergeCell ref="BG32:BG37"/>
    <mergeCell ref="BH32:BH37"/>
    <mergeCell ref="BI32:BI37"/>
    <mergeCell ref="BJ32:BJ37"/>
    <mergeCell ref="BK32:BK37"/>
    <mergeCell ref="BL32:BL37"/>
    <mergeCell ref="BM32:BM37"/>
    <mergeCell ref="BN32:BN37"/>
    <mergeCell ref="BO32:BO37"/>
    <mergeCell ref="BP32:BP37"/>
    <mergeCell ref="BQ32:BQ37"/>
    <mergeCell ref="BR32:BR37"/>
    <mergeCell ref="BS32:BS37"/>
    <mergeCell ref="BT32:BT37"/>
    <mergeCell ref="BU32:BU37"/>
    <mergeCell ref="BV32:BV37"/>
    <mergeCell ref="BW32:BW37"/>
    <mergeCell ref="BX32:BX37"/>
    <mergeCell ref="BY32:BY37"/>
    <mergeCell ref="BZ32:BZ37"/>
    <mergeCell ref="CA32:CA37"/>
    <mergeCell ref="CB32:CB37"/>
    <mergeCell ref="CC32:CC37"/>
    <mergeCell ref="CD32:CD37"/>
    <mergeCell ref="CE32:CE37"/>
    <mergeCell ref="CF32:CF37"/>
    <mergeCell ref="CG32:CG37"/>
    <mergeCell ref="CH32:CH37"/>
    <mergeCell ref="CI32:CI37"/>
    <mergeCell ref="CJ32:CJ37"/>
    <mergeCell ref="CK32:CK37"/>
    <mergeCell ref="CL32:CL37"/>
    <mergeCell ref="CM32:CM37"/>
    <mergeCell ref="CN32:CN37"/>
    <mergeCell ref="CO32:CO37"/>
    <mergeCell ref="CP32:CP37"/>
    <mergeCell ref="CQ32:CQ37"/>
    <mergeCell ref="CR32:CR37"/>
    <mergeCell ref="CS32:CS37"/>
    <mergeCell ref="CT32:CT37"/>
    <mergeCell ref="CU32:CU37"/>
    <mergeCell ref="CV32:CV37"/>
    <mergeCell ref="CW32:CW37"/>
    <mergeCell ref="CX32:CX37"/>
    <mergeCell ref="B38:CX38"/>
    <mergeCell ref="A39:A44"/>
    <mergeCell ref="B39:B44"/>
    <mergeCell ref="P39:P44"/>
    <mergeCell ref="BC39:BC44"/>
    <mergeCell ref="BD39:BD44"/>
    <mergeCell ref="BE39:BE44"/>
    <mergeCell ref="BF39:BF44"/>
    <mergeCell ref="BG39:BG44"/>
    <mergeCell ref="BH39:BH44"/>
    <mergeCell ref="BI39:BI44"/>
    <mergeCell ref="BJ39:BJ44"/>
    <mergeCell ref="BK39:BK44"/>
    <mergeCell ref="BL39:BL44"/>
    <mergeCell ref="BM39:BM44"/>
    <mergeCell ref="BN39:BN44"/>
    <mergeCell ref="BO39:BO44"/>
    <mergeCell ref="BP39:BP44"/>
    <mergeCell ref="BQ39:BQ44"/>
    <mergeCell ref="BR39:BR44"/>
    <mergeCell ref="BS39:BS44"/>
    <mergeCell ref="BT39:BT44"/>
    <mergeCell ref="BU39:BU44"/>
    <mergeCell ref="BV39:BV44"/>
    <mergeCell ref="BW39:BW44"/>
    <mergeCell ref="BX39:BX44"/>
    <mergeCell ref="BY39:BY44"/>
    <mergeCell ref="BZ39:BZ44"/>
    <mergeCell ref="CA39:CA44"/>
    <mergeCell ref="CB39:CB44"/>
    <mergeCell ref="CC39:CC44"/>
    <mergeCell ref="CD39:CD44"/>
    <mergeCell ref="CE39:CE44"/>
    <mergeCell ref="CF39:CF44"/>
    <mergeCell ref="CG39:CG44"/>
    <mergeCell ref="CH39:CH44"/>
    <mergeCell ref="CI39:CI44"/>
    <mergeCell ref="CJ39:CJ44"/>
    <mergeCell ref="CK39:CK44"/>
    <mergeCell ref="CL39:CL44"/>
    <mergeCell ref="CM39:CM44"/>
    <mergeCell ref="CN39:CN44"/>
    <mergeCell ref="CO39:CO44"/>
    <mergeCell ref="CP39:CP44"/>
    <mergeCell ref="CQ39:CQ44"/>
    <mergeCell ref="CR39:CR44"/>
    <mergeCell ref="CS39:CS44"/>
    <mergeCell ref="CT39:CT44"/>
    <mergeCell ref="CU39:CU44"/>
    <mergeCell ref="CV39:CV44"/>
    <mergeCell ref="CW39:CW44"/>
    <mergeCell ref="CX39:CX44"/>
    <mergeCell ref="B45:CX45"/>
    <mergeCell ref="A46:A51"/>
    <mergeCell ref="B46:B51"/>
    <mergeCell ref="P46:P51"/>
    <mergeCell ref="BC46:BC51"/>
    <mergeCell ref="BD46:BD51"/>
    <mergeCell ref="BE46:BE51"/>
    <mergeCell ref="BF46:BF51"/>
    <mergeCell ref="BG46:BG51"/>
    <mergeCell ref="BH46:BH51"/>
    <mergeCell ref="BI46:BI51"/>
    <mergeCell ref="BJ46:BJ51"/>
    <mergeCell ref="BK46:BK51"/>
    <mergeCell ref="BL46:BL51"/>
    <mergeCell ref="BM46:BM51"/>
    <mergeCell ref="BN46:BN51"/>
    <mergeCell ref="BO46:BO51"/>
    <mergeCell ref="BP46:BP51"/>
    <mergeCell ref="BQ46:BQ51"/>
    <mergeCell ref="BR46:BR51"/>
    <mergeCell ref="BS46:BS51"/>
    <mergeCell ref="BT46:BT51"/>
    <mergeCell ref="BU46:BU51"/>
    <mergeCell ref="BV46:BV51"/>
    <mergeCell ref="BW46:BW51"/>
    <mergeCell ref="BX46:BX51"/>
    <mergeCell ref="BY46:BY51"/>
    <mergeCell ref="BZ46:BZ51"/>
    <mergeCell ref="CA46:CA51"/>
    <mergeCell ref="CB46:CB51"/>
    <mergeCell ref="CC46:CC51"/>
    <mergeCell ref="CD46:CD51"/>
    <mergeCell ref="CE46:CE51"/>
    <mergeCell ref="CF46:CF51"/>
    <mergeCell ref="CG46:CG51"/>
    <mergeCell ref="CH46:CH51"/>
    <mergeCell ref="CI46:CI51"/>
    <mergeCell ref="CJ46:CJ51"/>
    <mergeCell ref="CK46:CK51"/>
    <mergeCell ref="CL46:CL51"/>
    <mergeCell ref="CM46:CM51"/>
    <mergeCell ref="CN46:CN51"/>
    <mergeCell ref="CO46:CO51"/>
    <mergeCell ref="CP46:CP51"/>
    <mergeCell ref="CQ46:CQ51"/>
    <mergeCell ref="CR46:CR51"/>
    <mergeCell ref="CS46:CS51"/>
    <mergeCell ref="CT46:CT51"/>
    <mergeCell ref="CU46:CU51"/>
    <mergeCell ref="CV46:CV51"/>
    <mergeCell ref="CW46:CW51"/>
    <mergeCell ref="CX46:CX51"/>
    <mergeCell ref="B52:CX52"/>
    <mergeCell ref="A53:A58"/>
    <mergeCell ref="B53:B58"/>
    <mergeCell ref="P53:P58"/>
    <mergeCell ref="BC53:BC58"/>
    <mergeCell ref="BD53:BD58"/>
    <mergeCell ref="BE53:BE58"/>
    <mergeCell ref="BF53:BF58"/>
    <mergeCell ref="BG53:BG58"/>
    <mergeCell ref="BH53:BH58"/>
    <mergeCell ref="BI53:BI58"/>
    <mergeCell ref="BJ53:BJ58"/>
    <mergeCell ref="BK53:BK58"/>
    <mergeCell ref="BL53:BL58"/>
    <mergeCell ref="BM53:BM58"/>
    <mergeCell ref="BN53:BN58"/>
    <mergeCell ref="BO53:BO58"/>
    <mergeCell ref="BP53:BP58"/>
    <mergeCell ref="BQ53:BQ58"/>
    <mergeCell ref="BR53:BR58"/>
    <mergeCell ref="BS53:BS58"/>
    <mergeCell ref="BT53:BT58"/>
    <mergeCell ref="BU53:BU58"/>
    <mergeCell ref="BV53:BV58"/>
    <mergeCell ref="BW53:BW58"/>
    <mergeCell ref="BX53:BX58"/>
    <mergeCell ref="BY53:BY58"/>
    <mergeCell ref="BZ53:BZ58"/>
    <mergeCell ref="CA53:CA58"/>
    <mergeCell ref="CB53:CB58"/>
    <mergeCell ref="CC53:CC58"/>
    <mergeCell ref="CD53:CD58"/>
    <mergeCell ref="CE53:CE58"/>
    <mergeCell ref="CF53:CF58"/>
    <mergeCell ref="CG53:CG58"/>
    <mergeCell ref="CH53:CH58"/>
    <mergeCell ref="CI53:CI58"/>
    <mergeCell ref="CJ53:CJ58"/>
    <mergeCell ref="CK53:CK58"/>
    <mergeCell ref="CL53:CL58"/>
    <mergeCell ref="CM53:CM58"/>
    <mergeCell ref="CN53:CN58"/>
    <mergeCell ref="CO53:CO58"/>
    <mergeCell ref="CP53:CP58"/>
    <mergeCell ref="CQ53:CQ58"/>
    <mergeCell ref="CR53:CR58"/>
    <mergeCell ref="CS53:CS58"/>
    <mergeCell ref="CT53:CT58"/>
    <mergeCell ref="CU53:CU58"/>
    <mergeCell ref="CV53:CV58"/>
    <mergeCell ref="CW53:CW58"/>
    <mergeCell ref="CX53:CX58"/>
    <mergeCell ref="B59:CX59"/>
    <mergeCell ref="A60:A72"/>
    <mergeCell ref="B60:B65"/>
    <mergeCell ref="P60:P65"/>
    <mergeCell ref="BC60:BC65"/>
    <mergeCell ref="BD60:BD65"/>
    <mergeCell ref="BE60:BE65"/>
    <mergeCell ref="BF60:BF65"/>
    <mergeCell ref="BG60:BG65"/>
    <mergeCell ref="BH60:BH65"/>
    <mergeCell ref="BI60:BI65"/>
    <mergeCell ref="BJ60:BJ65"/>
    <mergeCell ref="BK60:BK65"/>
    <mergeCell ref="BL60:BL65"/>
    <mergeCell ref="BM60:BM65"/>
    <mergeCell ref="BN60:BN65"/>
    <mergeCell ref="BO60:BO65"/>
    <mergeCell ref="BP60:BP65"/>
    <mergeCell ref="BQ60:BQ65"/>
    <mergeCell ref="BR60:BR65"/>
    <mergeCell ref="BS60:BS65"/>
    <mergeCell ref="BT60:BT65"/>
    <mergeCell ref="BU60:BU65"/>
    <mergeCell ref="BV60:BV65"/>
    <mergeCell ref="BW60:BW65"/>
    <mergeCell ref="BX60:BX65"/>
    <mergeCell ref="BY60:BY65"/>
    <mergeCell ref="BZ60:BZ65"/>
    <mergeCell ref="CA60:CA65"/>
    <mergeCell ref="CB60:CB65"/>
    <mergeCell ref="CC60:CC65"/>
    <mergeCell ref="CD60:CD65"/>
    <mergeCell ref="CE60:CE65"/>
    <mergeCell ref="CF60:CF65"/>
    <mergeCell ref="CG60:CG65"/>
    <mergeCell ref="CH60:CH65"/>
    <mergeCell ref="CI60:CI65"/>
    <mergeCell ref="CJ60:CJ65"/>
    <mergeCell ref="CK60:CK65"/>
    <mergeCell ref="CL60:CL65"/>
    <mergeCell ref="CM60:CM65"/>
    <mergeCell ref="CN60:CN65"/>
    <mergeCell ref="CO60:CO65"/>
    <mergeCell ref="CP60:CP65"/>
    <mergeCell ref="CQ60:CQ65"/>
    <mergeCell ref="CR60:CR65"/>
    <mergeCell ref="CS60:CS65"/>
    <mergeCell ref="CT60:CT65"/>
    <mergeCell ref="CU60:CU65"/>
    <mergeCell ref="CV60:CV65"/>
    <mergeCell ref="CW60:CW65"/>
    <mergeCell ref="CX60:CX65"/>
    <mergeCell ref="B66:CX66"/>
    <mergeCell ref="B67:B72"/>
    <mergeCell ref="P67:P72"/>
    <mergeCell ref="BC67:BC72"/>
    <mergeCell ref="BD67:BD72"/>
    <mergeCell ref="BE67:BE72"/>
    <mergeCell ref="BF67:BF72"/>
    <mergeCell ref="BG67:BG72"/>
    <mergeCell ref="BH67:BH72"/>
    <mergeCell ref="BI67:BI72"/>
    <mergeCell ref="BJ67:BJ72"/>
    <mergeCell ref="BK67:BK72"/>
    <mergeCell ref="BL67:BL72"/>
    <mergeCell ref="BM67:BM72"/>
    <mergeCell ref="BN67:BN72"/>
    <mergeCell ref="BO67:BO72"/>
    <mergeCell ref="BP67:BP72"/>
    <mergeCell ref="BQ67:BQ72"/>
    <mergeCell ref="BR67:BR72"/>
    <mergeCell ref="BS67:BS72"/>
    <mergeCell ref="BT67:BT72"/>
    <mergeCell ref="BU67:BU72"/>
    <mergeCell ref="BV67:BV72"/>
    <mergeCell ref="BW67:BW72"/>
    <mergeCell ref="BX67:BX72"/>
    <mergeCell ref="BY67:BY72"/>
    <mergeCell ref="BZ67:BZ72"/>
    <mergeCell ref="CA67:CA72"/>
    <mergeCell ref="CB67:CB72"/>
    <mergeCell ref="CC67:CC72"/>
    <mergeCell ref="CD67:CD72"/>
    <mergeCell ref="CE67:CE72"/>
    <mergeCell ref="CF67:CF72"/>
    <mergeCell ref="CG67:CG72"/>
    <mergeCell ref="CH67:CH72"/>
    <mergeCell ref="CI67:CI72"/>
    <mergeCell ref="CJ67:CJ72"/>
    <mergeCell ref="CK67:CK72"/>
    <mergeCell ref="CL67:CL72"/>
    <mergeCell ref="CM67:CM72"/>
    <mergeCell ref="CN67:CN72"/>
    <mergeCell ref="CO67:CO72"/>
    <mergeCell ref="CP67:CP72"/>
    <mergeCell ref="CQ67:CQ72"/>
    <mergeCell ref="CR67:CR72"/>
    <mergeCell ref="CS67:CS72"/>
    <mergeCell ref="CT67:CT72"/>
    <mergeCell ref="CU67:CU72"/>
    <mergeCell ref="CV67:CV72"/>
    <mergeCell ref="CW67:CW72"/>
    <mergeCell ref="CX67:CX72"/>
    <mergeCell ref="B73:CX73"/>
    <mergeCell ref="A74:A86"/>
    <mergeCell ref="B74:B79"/>
    <mergeCell ref="P74:P79"/>
    <mergeCell ref="BC74:BC79"/>
    <mergeCell ref="BD74:BD79"/>
    <mergeCell ref="BE74:BE79"/>
    <mergeCell ref="BF74:BF79"/>
    <mergeCell ref="BG74:BG79"/>
    <mergeCell ref="BH74:BH79"/>
    <mergeCell ref="BI74:BI79"/>
    <mergeCell ref="BJ74:BJ79"/>
    <mergeCell ref="BK74:BK79"/>
    <mergeCell ref="BL74:BL79"/>
    <mergeCell ref="BM74:BM79"/>
    <mergeCell ref="BN74:BN79"/>
    <mergeCell ref="BO74:BO79"/>
    <mergeCell ref="BP74:BP79"/>
    <mergeCell ref="BQ74:BQ79"/>
    <mergeCell ref="BR74:BR79"/>
    <mergeCell ref="BS74:BS79"/>
    <mergeCell ref="BT74:BT79"/>
    <mergeCell ref="BU74:BU79"/>
    <mergeCell ref="BV74:BV79"/>
    <mergeCell ref="BW74:BW79"/>
    <mergeCell ref="BX74:BX79"/>
    <mergeCell ref="BY74:BY79"/>
    <mergeCell ref="BZ74:BZ79"/>
    <mergeCell ref="CA74:CA79"/>
    <mergeCell ref="CB74:CB79"/>
    <mergeCell ref="CC74:CC79"/>
    <mergeCell ref="CD74:CD79"/>
    <mergeCell ref="CE74:CE79"/>
    <mergeCell ref="CF74:CF79"/>
    <mergeCell ref="CG74:CG79"/>
    <mergeCell ref="CH74:CH79"/>
    <mergeCell ref="CI74:CI79"/>
    <mergeCell ref="CJ74:CJ79"/>
    <mergeCell ref="CK74:CK79"/>
    <mergeCell ref="CL74:CL79"/>
    <mergeCell ref="CM74:CM79"/>
    <mergeCell ref="CN74:CN79"/>
    <mergeCell ref="CO74:CO79"/>
    <mergeCell ref="CP74:CP79"/>
    <mergeCell ref="CQ74:CQ79"/>
    <mergeCell ref="CR74:CR79"/>
    <mergeCell ref="CS74:CS79"/>
    <mergeCell ref="CT74:CT79"/>
    <mergeCell ref="CU74:CU79"/>
    <mergeCell ref="CV74:CV79"/>
    <mergeCell ref="CW74:CW79"/>
    <mergeCell ref="CX74:CX79"/>
    <mergeCell ref="B80:CX80"/>
    <mergeCell ref="B81:B86"/>
    <mergeCell ref="M81:M86"/>
    <mergeCell ref="P81:P86"/>
    <mergeCell ref="BC81:BC86"/>
    <mergeCell ref="BD81:BD86"/>
    <mergeCell ref="BE81:BE86"/>
    <mergeCell ref="BF81:BF86"/>
    <mergeCell ref="BG81:BG86"/>
    <mergeCell ref="BH81:BH86"/>
    <mergeCell ref="BI81:BI86"/>
    <mergeCell ref="BJ81:BJ86"/>
    <mergeCell ref="BK81:BK86"/>
    <mergeCell ref="BL81:BL86"/>
    <mergeCell ref="BM81:BM86"/>
    <mergeCell ref="BN81:BN86"/>
    <mergeCell ref="BO81:BO86"/>
    <mergeCell ref="BP81:BP86"/>
    <mergeCell ref="BQ81:BQ86"/>
    <mergeCell ref="BR81:BR86"/>
    <mergeCell ref="BS81:BS86"/>
    <mergeCell ref="BT81:BT86"/>
    <mergeCell ref="BU81:BU86"/>
    <mergeCell ref="BV81:BV86"/>
    <mergeCell ref="BW81:BW86"/>
    <mergeCell ref="BX81:BX86"/>
    <mergeCell ref="BY81:BY86"/>
    <mergeCell ref="BZ81:BZ86"/>
    <mergeCell ref="CA81:CA86"/>
    <mergeCell ref="CB81:CB86"/>
    <mergeCell ref="CC81:CC86"/>
    <mergeCell ref="CD81:CD86"/>
    <mergeCell ref="CE81:CE86"/>
    <mergeCell ref="CF81:CF86"/>
    <mergeCell ref="CG81:CG86"/>
    <mergeCell ref="CH81:CH86"/>
    <mergeCell ref="CI81:CI86"/>
    <mergeCell ref="CJ81:CJ86"/>
    <mergeCell ref="CK81:CK86"/>
    <mergeCell ref="CL81:CL86"/>
    <mergeCell ref="CM81:CM86"/>
    <mergeCell ref="CN81:CN86"/>
    <mergeCell ref="CO81:CO86"/>
    <mergeCell ref="CP81:CP86"/>
    <mergeCell ref="CQ81:CQ86"/>
    <mergeCell ref="CR81:CR86"/>
    <mergeCell ref="CS81:CS86"/>
    <mergeCell ref="CT81:CT86"/>
    <mergeCell ref="CU81:CU86"/>
    <mergeCell ref="CV81:CV86"/>
    <mergeCell ref="CW81:CW86"/>
    <mergeCell ref="CX81:CX86"/>
    <mergeCell ref="B87:CX87"/>
    <mergeCell ref="A88:A98"/>
    <mergeCell ref="B88:B93"/>
    <mergeCell ref="P88:P93"/>
    <mergeCell ref="BC88:BC93"/>
    <mergeCell ref="BD88:BD93"/>
    <mergeCell ref="BE88:BE93"/>
    <mergeCell ref="BF88:BF93"/>
    <mergeCell ref="BG88:BG93"/>
    <mergeCell ref="BH88:BH93"/>
    <mergeCell ref="BI88:BI93"/>
    <mergeCell ref="BJ88:BJ93"/>
    <mergeCell ref="BK88:BK93"/>
    <mergeCell ref="BL88:BL93"/>
    <mergeCell ref="BM88:BM93"/>
    <mergeCell ref="BN88:BN93"/>
    <mergeCell ref="BO88:BO93"/>
    <mergeCell ref="BP88:BP93"/>
    <mergeCell ref="BQ88:BQ93"/>
    <mergeCell ref="BR88:BR93"/>
    <mergeCell ref="BS88:BS93"/>
    <mergeCell ref="BT88:BT93"/>
    <mergeCell ref="BU88:BU93"/>
    <mergeCell ref="BV88:BV93"/>
    <mergeCell ref="BW88:BW93"/>
    <mergeCell ref="BX88:BX93"/>
    <mergeCell ref="BY88:BY93"/>
    <mergeCell ref="BZ88:BZ93"/>
    <mergeCell ref="CA88:CA93"/>
    <mergeCell ref="CB88:CB93"/>
    <mergeCell ref="CC88:CC93"/>
    <mergeCell ref="CD88:CD93"/>
    <mergeCell ref="CE88:CE93"/>
    <mergeCell ref="CF88:CF93"/>
    <mergeCell ref="CG88:CG93"/>
    <mergeCell ref="CH88:CH93"/>
    <mergeCell ref="CI88:CI93"/>
    <mergeCell ref="CJ88:CJ93"/>
    <mergeCell ref="CK88:CK93"/>
    <mergeCell ref="CL88:CL93"/>
    <mergeCell ref="CM88:CM93"/>
    <mergeCell ref="CN88:CN93"/>
    <mergeCell ref="CO88:CO93"/>
    <mergeCell ref="CP88:CP93"/>
    <mergeCell ref="CQ88:CQ93"/>
    <mergeCell ref="CR88:CR93"/>
    <mergeCell ref="CS88:CS93"/>
    <mergeCell ref="CT88:CT93"/>
    <mergeCell ref="CU88:CU93"/>
    <mergeCell ref="CV88:CV93"/>
    <mergeCell ref="CW88:CW93"/>
    <mergeCell ref="CX88:CX93"/>
    <mergeCell ref="B94:CX94"/>
    <mergeCell ref="B95:B98"/>
    <mergeCell ref="P95:P98"/>
    <mergeCell ref="BC95:BC98"/>
    <mergeCell ref="BD95:BD98"/>
    <mergeCell ref="BE95:BE98"/>
    <mergeCell ref="BF95:BF98"/>
    <mergeCell ref="BG95:BG98"/>
    <mergeCell ref="BH95:BH98"/>
    <mergeCell ref="BI95:BI98"/>
    <mergeCell ref="BJ95:BJ98"/>
    <mergeCell ref="BK95:BK98"/>
    <mergeCell ref="BL95:BL98"/>
    <mergeCell ref="BM95:BM98"/>
    <mergeCell ref="BN95:BN98"/>
    <mergeCell ref="BO95:BO98"/>
    <mergeCell ref="BP95:BP98"/>
    <mergeCell ref="BQ95:BQ98"/>
    <mergeCell ref="BR95:BR98"/>
    <mergeCell ref="BS95:BS98"/>
    <mergeCell ref="BT95:BT98"/>
    <mergeCell ref="BU95:BU98"/>
    <mergeCell ref="BV95:BV98"/>
    <mergeCell ref="BW95:BW98"/>
    <mergeCell ref="BX95:BX98"/>
    <mergeCell ref="BY95:BY98"/>
    <mergeCell ref="BZ95:BZ98"/>
    <mergeCell ref="CA95:CA98"/>
    <mergeCell ref="CB95:CB98"/>
    <mergeCell ref="CC95:CC98"/>
    <mergeCell ref="CD95:CD98"/>
    <mergeCell ref="CE95:CE98"/>
    <mergeCell ref="CF95:CF98"/>
    <mergeCell ref="CG95:CG98"/>
    <mergeCell ref="CH95:CH98"/>
    <mergeCell ref="CI95:CI98"/>
    <mergeCell ref="CJ95:CJ98"/>
    <mergeCell ref="CK95:CK98"/>
    <mergeCell ref="CL95:CL98"/>
    <mergeCell ref="CM95:CM98"/>
    <mergeCell ref="CN95:CN98"/>
    <mergeCell ref="CO95:CO98"/>
    <mergeCell ref="CP95:CP98"/>
    <mergeCell ref="CQ95:CQ98"/>
    <mergeCell ref="CR95:CR98"/>
    <mergeCell ref="CS95:CS98"/>
    <mergeCell ref="CT95:CT98"/>
    <mergeCell ref="CU95:CU98"/>
    <mergeCell ref="CV95:CV98"/>
    <mergeCell ref="CW95:CW98"/>
    <mergeCell ref="CX95:CX98"/>
    <mergeCell ref="B99:CX99"/>
    <mergeCell ref="C101:G101"/>
    <mergeCell ref="CQ101:CU101"/>
    <mergeCell ref="D102:H102"/>
    <mergeCell ref="I102:M102"/>
    <mergeCell ref="N102:R102"/>
    <mergeCell ref="S102:W102"/>
    <mergeCell ref="CT102:CX102"/>
    <mergeCell ref="CG103:CO103"/>
    <mergeCell ref="CT103:CX103"/>
    <mergeCell ref="C105:M105"/>
    <mergeCell ref="BS105:BX105"/>
    <mergeCell ref="CD113:CL113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8"/>
  <sheetViews>
    <sheetView workbookViewId="0" topLeftCell="A1">
      <pane xSplit="1" ySplit="2" topLeftCell="B17" activePane="bottomRight" state="frozen"/>
      <selection pane="topLeft" activeCell="A1" sqref="A1"/>
      <selection pane="topRight" activeCell="B1" sqref="B1"/>
      <selection pane="bottomLeft" activeCell="A17" sqref="A17"/>
      <selection pane="bottomRight" activeCell="H59" sqref="H59"/>
    </sheetView>
  </sheetViews>
  <sheetFormatPr defaultColWidth="12.57421875" defaultRowHeight="12.75"/>
  <cols>
    <col min="1" max="1" width="22.28125" style="1579" customWidth="1"/>
    <col min="2" max="2" width="8.00390625" style="752" customWidth="1"/>
    <col min="3" max="4" width="5.140625" style="307" customWidth="1"/>
    <col min="5" max="5" width="7.7109375" style="1580" customWidth="1"/>
    <col min="6" max="6" width="10.28125" style="1581" customWidth="1"/>
    <col min="7" max="7" width="10.28125" style="1582" customWidth="1"/>
    <col min="8" max="8" width="15.8515625" style="1583" customWidth="1"/>
    <col min="9" max="9" width="0" style="1582" hidden="1" customWidth="1"/>
    <col min="10" max="10" width="10.140625" style="1582" customWidth="1"/>
    <col min="11" max="11" width="7.8515625" style="1582" customWidth="1"/>
    <col min="12" max="12" width="7.7109375" style="1584" customWidth="1"/>
    <col min="13" max="13" width="45.421875" style="1579" customWidth="1"/>
    <col min="14" max="16384" width="11.57421875" style="0" customWidth="1"/>
  </cols>
  <sheetData>
    <row r="1" spans="1:31" s="877" customFormat="1" ht="22.5" customHeight="1">
      <c r="A1" s="1585" t="s">
        <v>189</v>
      </c>
      <c r="B1" s="1585" t="s">
        <v>800</v>
      </c>
      <c r="C1" s="1585" t="s">
        <v>50</v>
      </c>
      <c r="D1" s="1585"/>
      <c r="E1" s="1586" t="s">
        <v>801</v>
      </c>
      <c r="F1" s="1587" t="s">
        <v>802</v>
      </c>
      <c r="G1" s="454" t="s">
        <v>874</v>
      </c>
      <c r="H1" s="1588" t="s">
        <v>875</v>
      </c>
      <c r="I1"/>
      <c r="J1" s="454" t="s">
        <v>876</v>
      </c>
      <c r="K1" s="1585" t="s">
        <v>807</v>
      </c>
      <c r="L1" s="454" t="s">
        <v>877</v>
      </c>
      <c r="M1" s="1585" t="s">
        <v>878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</row>
    <row r="2" spans="1:31" s="877" customFormat="1" ht="12.75" customHeight="1">
      <c r="A2" s="1585"/>
      <c r="B2" s="1585" t="s">
        <v>817</v>
      </c>
      <c r="C2" s="1585" t="s">
        <v>818</v>
      </c>
      <c r="D2" s="1585" t="s">
        <v>879</v>
      </c>
      <c r="E2" s="1586" t="s">
        <v>820</v>
      </c>
      <c r="F2" s="1587" t="s">
        <v>821</v>
      </c>
      <c r="G2" s="454" t="s">
        <v>880</v>
      </c>
      <c r="H2" s="1588" t="s">
        <v>881</v>
      </c>
      <c r="I2"/>
      <c r="J2" s="454" t="s">
        <v>882</v>
      </c>
      <c r="K2" s="1585" t="s">
        <v>825</v>
      </c>
      <c r="L2" s="454" t="s">
        <v>824</v>
      </c>
      <c r="M2" s="1585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</row>
    <row r="3" spans="1:13" ht="12">
      <c r="A3" s="1589" t="s">
        <v>13</v>
      </c>
      <c r="B3" s="970">
        <v>168</v>
      </c>
      <c r="C3" s="249">
        <v>1</v>
      </c>
      <c r="D3" s="249" t="s">
        <v>568</v>
      </c>
      <c r="E3" s="1590">
        <v>14.7</v>
      </c>
      <c r="F3" s="1591">
        <v>590</v>
      </c>
      <c r="G3" s="1592">
        <v>120</v>
      </c>
      <c r="H3" s="1593">
        <v>200</v>
      </c>
      <c r="I3"/>
      <c r="J3" s="1594">
        <v>0.001</v>
      </c>
      <c r="K3" s="1595">
        <v>240</v>
      </c>
      <c r="L3" s="1596">
        <f>QUOTIENT(PRODUCT(E3,1000),F3)</f>
        <v>24</v>
      </c>
      <c r="M3" s="1597"/>
    </row>
    <row r="4" spans="1:13" ht="12">
      <c r="A4" s="1589" t="s">
        <v>31</v>
      </c>
      <c r="B4" s="970">
        <v>5052</v>
      </c>
      <c r="C4" s="249">
        <v>2</v>
      </c>
      <c r="D4" s="249" t="s">
        <v>568</v>
      </c>
      <c r="E4" s="1598">
        <v>28.432</v>
      </c>
      <c r="F4" s="1591">
        <v>190</v>
      </c>
      <c r="G4" s="1592">
        <v>35</v>
      </c>
      <c r="H4" s="1593">
        <v>19000</v>
      </c>
      <c r="I4"/>
      <c r="J4" s="1594">
        <v>20</v>
      </c>
      <c r="K4" s="1595">
        <v>60</v>
      </c>
      <c r="L4" s="1596">
        <f>QUOTIENT(PRODUCT(E4,1000),F4)</f>
        <v>149</v>
      </c>
      <c r="M4" s="1597"/>
    </row>
    <row r="5" spans="1:13" ht="12">
      <c r="A5" s="1589" t="s">
        <v>82</v>
      </c>
      <c r="B5" s="970">
        <v>20216</v>
      </c>
      <c r="C5" s="249">
        <v>3</v>
      </c>
      <c r="D5" s="249" t="s">
        <v>454</v>
      </c>
      <c r="E5" s="1598">
        <v>59.999</v>
      </c>
      <c r="F5" s="1591">
        <v>148.892</v>
      </c>
      <c r="G5" s="1592">
        <v>12</v>
      </c>
      <c r="H5" s="1593">
        <v>23000</v>
      </c>
      <c r="I5"/>
      <c r="J5" s="1594">
        <v>20</v>
      </c>
      <c r="K5" s="1595">
        <v>40</v>
      </c>
      <c r="L5" s="1596">
        <f>QUOTIENT(PRODUCT(E5,1000),F5)</f>
        <v>402</v>
      </c>
      <c r="M5" s="1597" t="s">
        <v>883</v>
      </c>
    </row>
    <row r="6" spans="1:13" ht="12">
      <c r="A6" s="1589" t="s">
        <v>884</v>
      </c>
      <c r="B6" s="970">
        <v>3368</v>
      </c>
      <c r="C6" s="249">
        <v>1</v>
      </c>
      <c r="D6" s="249" t="s">
        <v>568</v>
      </c>
      <c r="E6" s="1598">
        <v>39.999</v>
      </c>
      <c r="F6" s="1591">
        <v>514.808</v>
      </c>
      <c r="G6" s="1592">
        <v>130</v>
      </c>
      <c r="H6" s="1593">
        <v>6000</v>
      </c>
      <c r="I6"/>
      <c r="J6" s="1594">
        <v>1</v>
      </c>
      <c r="K6" s="1595">
        <v>80</v>
      </c>
      <c r="L6" s="1596">
        <f>QUOTIENT(PRODUCT(E6,1000),F6)</f>
        <v>77</v>
      </c>
      <c r="M6" s="1597"/>
    </row>
    <row r="7" spans="1:13" ht="12">
      <c r="A7" s="1589" t="s">
        <v>885</v>
      </c>
      <c r="B7" s="970">
        <v>1348</v>
      </c>
      <c r="C7" s="249">
        <v>1</v>
      </c>
      <c r="D7" s="249" t="s">
        <v>568</v>
      </c>
      <c r="E7" s="1598">
        <v>99.999</v>
      </c>
      <c r="F7" s="1591">
        <v>657.482</v>
      </c>
      <c r="G7" s="1592">
        <v>110</v>
      </c>
      <c r="H7" s="1593">
        <v>1000</v>
      </c>
      <c r="I7"/>
      <c r="J7" s="1594">
        <v>8</v>
      </c>
      <c r="K7" s="1595">
        <v>240</v>
      </c>
      <c r="L7" s="1596">
        <f>QUOTIENT(PRODUCT(E7,1000),F7)</f>
        <v>152</v>
      </c>
      <c r="M7" s="1597"/>
    </row>
    <row r="8" spans="1:13" ht="12">
      <c r="A8" s="1589" t="s">
        <v>125</v>
      </c>
      <c r="B8" s="970">
        <v>3368</v>
      </c>
      <c r="C8" s="249">
        <v>1</v>
      </c>
      <c r="D8" s="249" t="s">
        <v>568</v>
      </c>
      <c r="E8" s="1598">
        <v>33.333</v>
      </c>
      <c r="F8" s="1591">
        <v>246.598</v>
      </c>
      <c r="G8" s="1592">
        <v>80</v>
      </c>
      <c r="H8" s="1593">
        <v>15000</v>
      </c>
      <c r="I8"/>
      <c r="J8" s="1594">
        <v>20</v>
      </c>
      <c r="K8" s="1595">
        <v>80</v>
      </c>
      <c r="L8" s="1596">
        <f>QUOTIENT(PRODUCT(E8,1000),F8)</f>
        <v>135</v>
      </c>
      <c r="M8" s="1597" t="s">
        <v>886</v>
      </c>
    </row>
    <row r="9" spans="1:13" ht="12">
      <c r="A9" s="1589" t="s">
        <v>128</v>
      </c>
      <c r="B9" s="970">
        <v>6740</v>
      </c>
      <c r="C9" s="249">
        <v>1</v>
      </c>
      <c r="D9" s="249" t="s">
        <v>568</v>
      </c>
      <c r="E9" s="1598">
        <v>22.222</v>
      </c>
      <c r="F9" s="1591">
        <v>179.082</v>
      </c>
      <c r="G9" s="1592">
        <v>45</v>
      </c>
      <c r="H9" s="1593">
        <v>30000</v>
      </c>
      <c r="I9"/>
      <c r="J9" s="1594">
        <v>40</v>
      </c>
      <c r="K9" s="1595">
        <v>60</v>
      </c>
      <c r="L9" s="1596">
        <f>QUOTIENT(PRODUCT(E9,1000),F9)</f>
        <v>124</v>
      </c>
      <c r="M9" s="1597" t="s">
        <v>887</v>
      </c>
    </row>
    <row r="10" spans="1:13" ht="3.75" customHeight="1">
      <c r="A10" s="1599"/>
      <c r="B10" s="1599"/>
      <c r="C10" s="1599"/>
      <c r="D10" s="1599"/>
      <c r="E10" s="1599"/>
      <c r="F10" s="1599"/>
      <c r="G10" s="1599"/>
      <c r="H10" s="1599"/>
      <c r="I10" s="1599"/>
      <c r="J10" s="1599"/>
      <c r="K10" s="1599"/>
      <c r="L10" s="1599"/>
      <c r="M10" s="1599"/>
    </row>
    <row r="11" spans="1:13" ht="12">
      <c r="A11" s="1600" t="s">
        <v>888</v>
      </c>
      <c r="B11" s="970">
        <v>13476</v>
      </c>
      <c r="C11" s="249">
        <v>1</v>
      </c>
      <c r="D11" s="249" t="s">
        <v>568</v>
      </c>
      <c r="E11" s="1590">
        <v>14.81461046</v>
      </c>
      <c r="F11" s="1591">
        <v>153.14</v>
      </c>
      <c r="G11" s="1592">
        <v>80</v>
      </c>
      <c r="H11" s="1593">
        <v>74000</v>
      </c>
      <c r="I11"/>
      <c r="J11" s="1594">
        <v>100</v>
      </c>
      <c r="K11" s="1595">
        <v>42</v>
      </c>
      <c r="L11" s="1596">
        <f>QUOTIENT(PRODUCT(E11,1000),F11)</f>
        <v>96</v>
      </c>
      <c r="M11" s="1601" t="s">
        <v>889</v>
      </c>
    </row>
    <row r="12" spans="1:13" ht="12">
      <c r="A12" s="1600" t="s">
        <v>121</v>
      </c>
      <c r="B12" s="970">
        <v>2696</v>
      </c>
      <c r="C12" s="249">
        <v>1</v>
      </c>
      <c r="D12" s="249" t="s">
        <v>568</v>
      </c>
      <c r="E12" s="1590">
        <v>49.99979804</v>
      </c>
      <c r="F12" s="1591">
        <v>500.098</v>
      </c>
      <c r="G12" s="1592">
        <v>120</v>
      </c>
      <c r="H12" s="1593">
        <v>4500</v>
      </c>
      <c r="I12"/>
      <c r="J12" s="1594">
        <v>150</v>
      </c>
      <c r="K12" s="1595">
        <v>120</v>
      </c>
      <c r="L12" s="1596">
        <f>QUOTIENT(PRODUCT(E12,1000),F12)</f>
        <v>99</v>
      </c>
      <c r="M12" s="1601" t="s">
        <v>890</v>
      </c>
    </row>
    <row r="13" spans="1:13" ht="12">
      <c r="A13" s="1600" t="s">
        <v>67</v>
      </c>
      <c r="B13" s="970">
        <v>8424</v>
      </c>
      <c r="C13" s="249">
        <v>6</v>
      </c>
      <c r="D13" s="249" t="s">
        <v>454</v>
      </c>
      <c r="E13" s="1590">
        <v>78</v>
      </c>
      <c r="F13" s="1591">
        <v>195</v>
      </c>
      <c r="G13" s="1592">
        <v>50</v>
      </c>
      <c r="H13" s="1593">
        <v>75000</v>
      </c>
      <c r="I13"/>
      <c r="J13" s="1594">
        <v>20</v>
      </c>
      <c r="K13" s="1595">
        <v>40</v>
      </c>
      <c r="L13" s="1596">
        <f>QUOTIENT(PRODUCT(E13,1000),F13)</f>
        <v>400</v>
      </c>
      <c r="M13" s="1601" t="s">
        <v>891</v>
      </c>
    </row>
    <row r="14" spans="1:13" ht="12">
      <c r="A14" s="1600" t="s">
        <v>72</v>
      </c>
      <c r="B14" s="970">
        <v>13476</v>
      </c>
      <c r="C14" s="249">
        <v>5</v>
      </c>
      <c r="D14" s="249" t="s">
        <v>454</v>
      </c>
      <c r="E14" s="1590">
        <v>62.40117</v>
      </c>
      <c r="F14" s="1591">
        <v>195</v>
      </c>
      <c r="G14" s="1592">
        <v>40</v>
      </c>
      <c r="H14" s="1593">
        <v>60000</v>
      </c>
      <c r="I14"/>
      <c r="J14" s="1594">
        <v>20</v>
      </c>
      <c r="K14" s="1595">
        <v>30</v>
      </c>
      <c r="L14" s="1596">
        <f>QUOTIENT(PRODUCT(E14,1000),F14)</f>
        <v>320</v>
      </c>
      <c r="M14" s="1601" t="s">
        <v>886</v>
      </c>
    </row>
    <row r="15" spans="1:13" ht="4.5" customHeight="1">
      <c r="A15" s="1599"/>
      <c r="B15" s="1599"/>
      <c r="C15" s="1599"/>
      <c r="D15" s="1599"/>
      <c r="E15" s="1599"/>
      <c r="F15" s="1599"/>
      <c r="G15" s="1599"/>
      <c r="H15" s="1599"/>
      <c r="I15" s="1599"/>
      <c r="J15" s="1599"/>
      <c r="K15" s="1599"/>
      <c r="L15" s="1599"/>
      <c r="M15" s="1599"/>
    </row>
    <row r="16" spans="1:13" ht="12">
      <c r="A16" s="1602" t="s">
        <v>892</v>
      </c>
      <c r="B16" s="970">
        <v>4044</v>
      </c>
      <c r="C16" s="249">
        <v>3</v>
      </c>
      <c r="D16" s="249" t="s">
        <v>568</v>
      </c>
      <c r="E16" s="1590">
        <v>29.999775</v>
      </c>
      <c r="F16" s="1591">
        <v>471.25</v>
      </c>
      <c r="G16" s="1592">
        <v>120</v>
      </c>
      <c r="H16" s="1593">
        <v>6000</v>
      </c>
      <c r="I16"/>
      <c r="J16" s="1594">
        <v>200</v>
      </c>
      <c r="K16" s="1595">
        <v>60</v>
      </c>
      <c r="L16" s="1596">
        <f>QUOTIENT(PRODUCT(E16,1000),F16)</f>
        <v>63</v>
      </c>
      <c r="M16" s="1602" t="s">
        <v>883</v>
      </c>
    </row>
    <row r="17" spans="1:13" ht="4.5" customHeight="1">
      <c r="A17" s="1599"/>
      <c r="B17" s="1599"/>
      <c r="C17" s="1599"/>
      <c r="D17" s="1599"/>
      <c r="E17" s="1599"/>
      <c r="F17" s="1599"/>
      <c r="G17" s="1599"/>
      <c r="H17" s="1599"/>
      <c r="I17" s="1599"/>
      <c r="J17" s="1599"/>
      <c r="K17" s="1599"/>
      <c r="L17" s="1599"/>
      <c r="M17" s="1599"/>
    </row>
    <row r="18" spans="1:13" ht="12">
      <c r="A18" s="259" t="s">
        <v>156</v>
      </c>
      <c r="B18" s="970">
        <v>33692</v>
      </c>
      <c r="C18" s="249">
        <v>5</v>
      </c>
      <c r="D18" s="249" t="s">
        <v>454</v>
      </c>
      <c r="E18" s="1590">
        <v>58.5</v>
      </c>
      <c r="F18" s="1591">
        <v>486</v>
      </c>
      <c r="G18" s="1592"/>
      <c r="H18" s="1593">
        <v>5000</v>
      </c>
      <c r="I18"/>
      <c r="J18" s="1594">
        <v>10</v>
      </c>
      <c r="K18" s="1595">
        <v>300</v>
      </c>
      <c r="L18" s="1596">
        <f>QUOTIENT(PRODUCT(E18,1000),F18)</f>
        <v>120</v>
      </c>
      <c r="M18" s="1603" t="s">
        <v>893</v>
      </c>
    </row>
    <row r="19" spans="1:13" ht="12">
      <c r="A19" s="1603" t="s">
        <v>894</v>
      </c>
      <c r="B19" s="970">
        <v>33692</v>
      </c>
      <c r="C19" s="249">
        <v>3</v>
      </c>
      <c r="D19" s="249" t="s">
        <v>454</v>
      </c>
      <c r="E19" s="1590">
        <v>74.88156</v>
      </c>
      <c r="F19" s="1591">
        <v>195</v>
      </c>
      <c r="G19" s="1592">
        <v>25</v>
      </c>
      <c r="H19" s="1593">
        <v>30000</v>
      </c>
      <c r="I19"/>
      <c r="J19" s="1594">
        <v>20</v>
      </c>
      <c r="K19" s="1595">
        <v>30</v>
      </c>
      <c r="L19" s="1596">
        <f>QUOTIENT(PRODUCT(E19,1000),F19)</f>
        <v>384</v>
      </c>
      <c r="M19" s="1603" t="s">
        <v>895</v>
      </c>
    </row>
    <row r="20" spans="1:13" ht="12">
      <c r="A20" s="1603" t="s">
        <v>896</v>
      </c>
      <c r="B20" s="970">
        <v>1348</v>
      </c>
      <c r="C20" s="249">
        <v>1</v>
      </c>
      <c r="D20" s="249" t="s">
        <v>568</v>
      </c>
      <c r="E20" s="1590">
        <v>18.745125</v>
      </c>
      <c r="F20" s="1591">
        <v>579</v>
      </c>
      <c r="G20" s="1592">
        <v>65</v>
      </c>
      <c r="H20" s="1593">
        <v>1000</v>
      </c>
      <c r="I20"/>
      <c r="J20" s="1594">
        <v>2</v>
      </c>
      <c r="K20" s="1595">
        <v>80</v>
      </c>
      <c r="L20" s="1596">
        <f>QUOTIENT(PRODUCT(E20,1000),F20)</f>
        <v>32</v>
      </c>
      <c r="M20" s="1603" t="s">
        <v>895</v>
      </c>
    </row>
    <row r="21" spans="1:13" ht="4.5" customHeight="1">
      <c r="A21" s="1599"/>
      <c r="B21" s="1599"/>
      <c r="C21" s="1599"/>
      <c r="D21" s="1599"/>
      <c r="E21" s="1599"/>
      <c r="F21" s="1599"/>
      <c r="G21" s="1599"/>
      <c r="H21" s="1599"/>
      <c r="I21" s="1599"/>
      <c r="J21" s="1599"/>
      <c r="K21" s="1599"/>
      <c r="L21" s="1599"/>
      <c r="M21" s="1599"/>
    </row>
    <row r="22" spans="1:13" ht="12">
      <c r="A22" s="1604" t="s">
        <v>897</v>
      </c>
      <c r="B22" s="970">
        <v>3368</v>
      </c>
      <c r="C22" s="249">
        <v>2</v>
      </c>
      <c r="D22" s="249" t="s">
        <v>568</v>
      </c>
      <c r="E22" s="1590">
        <v>12.5</v>
      </c>
      <c r="F22" s="1591">
        <v>250</v>
      </c>
      <c r="G22" s="1592">
        <v>20</v>
      </c>
      <c r="H22" s="1593">
        <v>1500</v>
      </c>
      <c r="I22"/>
      <c r="J22" s="1594">
        <v>5</v>
      </c>
      <c r="K22" s="1595">
        <v>40</v>
      </c>
      <c r="L22" s="1596">
        <f>QUOTIENT(PRODUCT(E22,1000),F22)</f>
        <v>50</v>
      </c>
      <c r="M22" s="1604" t="s">
        <v>893</v>
      </c>
    </row>
    <row r="23" spans="1:13" ht="12">
      <c r="A23" s="310" t="s">
        <v>898</v>
      </c>
      <c r="B23" s="970">
        <v>33692</v>
      </c>
      <c r="C23" s="249">
        <v>3</v>
      </c>
      <c r="D23" s="249" t="s">
        <v>454</v>
      </c>
      <c r="E23" s="1590">
        <v>56.2</v>
      </c>
      <c r="F23" s="1591">
        <v>450</v>
      </c>
      <c r="G23" s="1592"/>
      <c r="H23" s="1593">
        <v>6500</v>
      </c>
      <c r="I23"/>
      <c r="J23" s="1594">
        <v>15</v>
      </c>
      <c r="K23" s="1595">
        <v>25</v>
      </c>
      <c r="L23" s="1596">
        <f>QUOTIENT(PRODUCT(E23,1000),F23)</f>
        <v>124</v>
      </c>
      <c r="M23" s="1605" t="s">
        <v>883</v>
      </c>
    </row>
    <row r="24" spans="1:13" ht="4.5" customHeight="1">
      <c r="A24" s="1599"/>
      <c r="B24" s="1599"/>
      <c r="C24" s="1599"/>
      <c r="D24" s="1599"/>
      <c r="E24" s="1599"/>
      <c r="F24" s="1599"/>
      <c r="G24" s="1599"/>
      <c r="H24" s="1599"/>
      <c r="I24" s="1599"/>
      <c r="J24" s="1599"/>
      <c r="K24" s="1599"/>
      <c r="L24" s="1599"/>
      <c r="M24" s="1599"/>
    </row>
    <row r="25" spans="1:13" ht="12">
      <c r="A25" s="1606" t="s">
        <v>62</v>
      </c>
      <c r="B25" s="970">
        <v>224</v>
      </c>
      <c r="C25" s="249">
        <v>1</v>
      </c>
      <c r="D25" s="249" t="s">
        <v>568</v>
      </c>
      <c r="E25" s="1590">
        <v>25</v>
      </c>
      <c r="F25" s="1591">
        <v>576</v>
      </c>
      <c r="G25" s="1592">
        <v>120</v>
      </c>
      <c r="H25" s="1593">
        <v>1500</v>
      </c>
      <c r="I25"/>
      <c r="J25" s="1594">
        <v>4</v>
      </c>
      <c r="K25" s="1595">
        <v>240</v>
      </c>
      <c r="L25" s="1596">
        <f>QUOTIENT(PRODUCT(E25,1000),F25)</f>
        <v>43</v>
      </c>
      <c r="M25" s="1607" t="s">
        <v>890</v>
      </c>
    </row>
    <row r="26" spans="1:13" ht="12">
      <c r="A26" s="1606" t="s">
        <v>899</v>
      </c>
      <c r="B26" s="970">
        <v>1012</v>
      </c>
      <c r="C26" s="249">
        <v>1</v>
      </c>
      <c r="D26" s="249" t="s">
        <v>568</v>
      </c>
      <c r="E26" s="1590">
        <v>18.745012</v>
      </c>
      <c r="F26" s="1591">
        <v>250</v>
      </c>
      <c r="G26" s="1592">
        <v>130</v>
      </c>
      <c r="H26" s="1593">
        <v>5000</v>
      </c>
      <c r="I26"/>
      <c r="J26" s="1594">
        <v>20</v>
      </c>
      <c r="K26" s="1595">
        <v>120</v>
      </c>
      <c r="L26" s="1596">
        <f>QUOTIENT(PRODUCT(E26,1000),F26)</f>
        <v>74</v>
      </c>
      <c r="M26" s="1607" t="s">
        <v>883</v>
      </c>
    </row>
    <row r="27" spans="1:13" ht="4.5" customHeight="1">
      <c r="A27" s="1599"/>
      <c r="B27" s="1599"/>
      <c r="C27" s="1599"/>
      <c r="D27" s="1599"/>
      <c r="E27" s="1599"/>
      <c r="F27" s="1599"/>
      <c r="G27" s="1599"/>
      <c r="H27" s="1599"/>
      <c r="I27" s="1599"/>
      <c r="J27" s="1599"/>
      <c r="K27" s="1599"/>
      <c r="L27" s="1599"/>
      <c r="M27" s="1599"/>
    </row>
    <row r="28" spans="1:13" ht="12">
      <c r="A28" s="1608" t="s">
        <v>900</v>
      </c>
      <c r="B28" s="970">
        <v>16844</v>
      </c>
      <c r="C28" s="249">
        <v>3</v>
      </c>
      <c r="D28" s="249" t="s">
        <v>454</v>
      </c>
      <c r="E28" s="1590">
        <v>24.999672492</v>
      </c>
      <c r="F28" s="1591">
        <v>312.492</v>
      </c>
      <c r="G28" s="1592">
        <v>120</v>
      </c>
      <c r="H28" s="1593">
        <v>50000</v>
      </c>
      <c r="I28"/>
      <c r="J28" s="1594">
        <v>40</v>
      </c>
      <c r="K28" s="1595">
        <v>30</v>
      </c>
      <c r="L28" s="1596">
        <f>QUOTIENT(PRODUCT(E28,1000),F28)</f>
        <v>80</v>
      </c>
      <c r="M28" s="1609" t="s">
        <v>883</v>
      </c>
    </row>
    <row r="29" spans="1:13" ht="4.5" customHeight="1">
      <c r="A29" s="1599"/>
      <c r="B29" s="1599"/>
      <c r="C29" s="1599"/>
      <c r="D29" s="1599"/>
      <c r="E29" s="1599"/>
      <c r="F29" s="1599"/>
      <c r="G29" s="1599"/>
      <c r="H29" s="1599"/>
      <c r="I29" s="1599"/>
      <c r="J29" s="1599"/>
      <c r="K29" s="1599"/>
      <c r="L29" s="1599"/>
      <c r="M29" s="1599"/>
    </row>
    <row r="30" spans="1:13" ht="12">
      <c r="A30" s="1610" t="s">
        <v>901</v>
      </c>
      <c r="B30" s="970">
        <v>2020</v>
      </c>
      <c r="C30" s="249">
        <v>3</v>
      </c>
      <c r="D30" s="249" t="s">
        <v>454</v>
      </c>
      <c r="E30" s="1590">
        <v>18.74787</v>
      </c>
      <c r="F30" s="1591">
        <v>589</v>
      </c>
      <c r="G30" s="1592">
        <v>120</v>
      </c>
      <c r="H30" s="1593">
        <v>8000</v>
      </c>
      <c r="I30"/>
      <c r="J30" s="1594">
        <v>200</v>
      </c>
      <c r="K30" s="1595">
        <v>20</v>
      </c>
      <c r="L30" s="1596">
        <f>QUOTIENT(PRODUCT(E30,1000),F30)</f>
        <v>31</v>
      </c>
      <c r="M30" s="1611" t="s">
        <v>902</v>
      </c>
    </row>
    <row r="31" spans="1:13" ht="4.5" customHeight="1">
      <c r="A31" s="1599"/>
      <c r="B31" s="1612"/>
      <c r="C31" s="1613"/>
      <c r="D31" s="1613"/>
      <c r="E31" s="1614"/>
      <c r="F31" s="1615"/>
      <c r="G31" s="1616"/>
      <c r="H31" s="1593"/>
      <c r="I31" s="1"/>
      <c r="J31" s="1594"/>
      <c r="K31" s="1616"/>
      <c r="L31" s="1616"/>
      <c r="M31" s="1617"/>
    </row>
    <row r="32" spans="1:13" ht="12">
      <c r="A32" s="1618" t="s">
        <v>34</v>
      </c>
      <c r="B32" s="970">
        <v>10108</v>
      </c>
      <c r="C32" s="249">
        <v>3</v>
      </c>
      <c r="D32" s="249" t="s">
        <v>454</v>
      </c>
      <c r="E32" s="1590">
        <v>31.230702</v>
      </c>
      <c r="F32" s="1591">
        <v>186</v>
      </c>
      <c r="G32" s="1592">
        <v>25</v>
      </c>
      <c r="H32" s="1619">
        <v>200000</v>
      </c>
      <c r="I32"/>
      <c r="J32" s="1594">
        <v>100</v>
      </c>
      <c r="K32" s="1595">
        <v>40</v>
      </c>
      <c r="L32" s="1596">
        <f>QUOTIENT(PRODUCT(E32,1000),F32)</f>
        <v>167</v>
      </c>
      <c r="M32" s="1620"/>
    </row>
    <row r="33" spans="1:13" ht="12">
      <c r="A33" s="1618" t="s">
        <v>903</v>
      </c>
      <c r="B33" s="970">
        <v>26952</v>
      </c>
      <c r="C33" s="249">
        <v>1</v>
      </c>
      <c r="D33" s="249" t="s">
        <v>454</v>
      </c>
      <c r="E33" s="1590">
        <v>89.99925521</v>
      </c>
      <c r="F33" s="1591">
        <v>211.63</v>
      </c>
      <c r="G33" s="1592">
        <v>20</v>
      </c>
      <c r="H33" s="1619">
        <v>100000</v>
      </c>
      <c r="I33"/>
      <c r="J33" s="1594">
        <v>40</v>
      </c>
      <c r="K33" s="1595">
        <v>60</v>
      </c>
      <c r="L33" s="1596">
        <f>QUOTIENT(PRODUCT(E33,1000),F33)</f>
        <v>425</v>
      </c>
      <c r="M33" s="1620"/>
    </row>
    <row r="34" spans="1:13" ht="12">
      <c r="A34" s="1618" t="s">
        <v>97</v>
      </c>
      <c r="B34" s="970">
        <v>80856</v>
      </c>
      <c r="C34" s="249">
        <v>3</v>
      </c>
      <c r="D34" s="249" t="s">
        <v>454</v>
      </c>
      <c r="E34" s="1590">
        <v>99</v>
      </c>
      <c r="F34" s="1591">
        <v>165</v>
      </c>
      <c r="G34" s="1592">
        <v>5</v>
      </c>
      <c r="H34" s="1619">
        <v>1000000</v>
      </c>
      <c r="I34"/>
      <c r="J34" s="1594">
        <v>1000</v>
      </c>
      <c r="K34" s="1595">
        <v>12</v>
      </c>
      <c r="L34" s="1596">
        <f>QUOTIENT(PRODUCT(E34,1000),F34)</f>
        <v>600</v>
      </c>
      <c r="M34" s="1620" t="s">
        <v>904</v>
      </c>
    </row>
    <row r="35" spans="1:13" ht="12">
      <c r="A35" s="1618" t="s">
        <v>106</v>
      </c>
      <c r="B35" s="970">
        <v>26952</v>
      </c>
      <c r="C35" s="249">
        <v>3</v>
      </c>
      <c r="D35" s="249" t="s">
        <v>568</v>
      </c>
      <c r="E35" s="1590">
        <v>79.999468416</v>
      </c>
      <c r="F35" s="1591">
        <v>142.742</v>
      </c>
      <c r="G35" s="1592">
        <v>20</v>
      </c>
      <c r="H35" s="1619">
        <v>100000</v>
      </c>
      <c r="I35"/>
      <c r="J35" s="1594">
        <v>100</v>
      </c>
      <c r="K35" s="1595">
        <v>15</v>
      </c>
      <c r="L35" s="1596">
        <f>QUOTIENT(PRODUCT(E35,1000),F35)</f>
        <v>560</v>
      </c>
      <c r="M35" s="1620" t="s">
        <v>905</v>
      </c>
    </row>
    <row r="36" spans="1:13" ht="12">
      <c r="A36" s="1618" t="s">
        <v>906</v>
      </c>
      <c r="B36" s="970">
        <v>80856</v>
      </c>
      <c r="C36" s="249">
        <v>1</v>
      </c>
      <c r="D36" s="249" t="s">
        <v>454</v>
      </c>
      <c r="E36" s="1590">
        <v>86</v>
      </c>
      <c r="F36" s="1591">
        <v>172</v>
      </c>
      <c r="G36" s="1592">
        <v>8</v>
      </c>
      <c r="H36" s="1619">
        <v>1250000</v>
      </c>
      <c r="I36"/>
      <c r="J36" s="1594">
        <v>1200</v>
      </c>
      <c r="K36" s="1595">
        <v>20</v>
      </c>
      <c r="L36" s="1596">
        <f>QUOTIENT(PRODUCT(E36,1000),F36)</f>
        <v>500</v>
      </c>
      <c r="M36" s="1620"/>
    </row>
    <row r="37" spans="1:13" ht="12">
      <c r="A37" s="263" t="s">
        <v>907</v>
      </c>
      <c r="B37" s="970">
        <v>22460</v>
      </c>
      <c r="C37" s="249">
        <v>2</v>
      </c>
      <c r="D37" s="249" t="s">
        <v>454</v>
      </c>
      <c r="E37" s="1590">
        <v>43.12</v>
      </c>
      <c r="F37" s="1591">
        <v>196</v>
      </c>
      <c r="G37" s="1592"/>
      <c r="H37" s="1619">
        <v>625000</v>
      </c>
      <c r="I37"/>
      <c r="J37" s="1594">
        <v>75</v>
      </c>
      <c r="K37" s="1595">
        <v>15</v>
      </c>
      <c r="L37" s="1596">
        <f>QUOTIENT(PRODUCT(E37,1000),F37)</f>
        <v>220</v>
      </c>
      <c r="M37" s="1620" t="s">
        <v>886</v>
      </c>
    </row>
    <row r="38" spans="1:13" ht="12">
      <c r="A38" s="263" t="s">
        <v>164</v>
      </c>
      <c r="B38" s="970">
        <v>50536</v>
      </c>
      <c r="C38" s="249">
        <v>20</v>
      </c>
      <c r="D38" s="249" t="s">
        <v>388</v>
      </c>
      <c r="E38" s="1590">
        <v>76</v>
      </c>
      <c r="F38" s="1591">
        <v>253</v>
      </c>
      <c r="G38" s="1592"/>
      <c r="H38" s="1619">
        <v>300000</v>
      </c>
      <c r="I38">
        <v>150</v>
      </c>
      <c r="J38" s="1594">
        <v>150</v>
      </c>
      <c r="K38" s="1595">
        <v>48</v>
      </c>
      <c r="L38" s="1596">
        <f>QUOTIENT(PRODUCT(E38,1000),F38)</f>
        <v>300</v>
      </c>
      <c r="M38" s="1620" t="s">
        <v>883</v>
      </c>
    </row>
    <row r="39" spans="1:13" ht="12">
      <c r="A39" s="1618" t="s">
        <v>149</v>
      </c>
      <c r="B39" s="970">
        <v>7860</v>
      </c>
      <c r="C39" s="249">
        <v>5</v>
      </c>
      <c r="D39" s="249" t="s">
        <v>454</v>
      </c>
      <c r="E39" s="1590">
        <v>24.7</v>
      </c>
      <c r="F39" s="1591">
        <v>190</v>
      </c>
      <c r="G39" s="1592">
        <v>5</v>
      </c>
      <c r="H39" s="1619">
        <v>260000</v>
      </c>
      <c r="I39"/>
      <c r="J39" s="1594">
        <v>100</v>
      </c>
      <c r="K39" s="1595">
        <v>30</v>
      </c>
      <c r="L39" s="1596">
        <f>QUOTIENT(PRODUCT(E39,1000),F39)</f>
        <v>130</v>
      </c>
      <c r="M39" s="1620" t="s">
        <v>908</v>
      </c>
    </row>
    <row r="40" spans="1:13" ht="12">
      <c r="A40" s="1618" t="s">
        <v>909</v>
      </c>
      <c r="B40" s="970">
        <v>22460</v>
      </c>
      <c r="C40" s="249">
        <v>1</v>
      </c>
      <c r="D40" s="249" t="s">
        <v>454</v>
      </c>
      <c r="E40" s="1590">
        <v>53</v>
      </c>
      <c r="F40" s="1591">
        <v>212</v>
      </c>
      <c r="G40" s="1592">
        <v>2.5</v>
      </c>
      <c r="H40" s="1619">
        <v>650000</v>
      </c>
      <c r="I40"/>
      <c r="J40" s="1594">
        <v>100</v>
      </c>
      <c r="K40" s="1595">
        <v>18</v>
      </c>
      <c r="L40" s="1596">
        <f>QUOTIENT(PRODUCT(E40,1000),F40)</f>
        <v>250</v>
      </c>
      <c r="M40" s="1620" t="s">
        <v>883</v>
      </c>
    </row>
    <row r="41" spans="1:13" ht="4.5" customHeight="1">
      <c r="A41" s="1621"/>
      <c r="B41" s="1621"/>
      <c r="C41" s="1621"/>
      <c r="D41" s="1621"/>
      <c r="E41" s="1621"/>
      <c r="F41" s="1621"/>
      <c r="G41" s="1621"/>
      <c r="H41" s="1621"/>
      <c r="I41" s="1621"/>
      <c r="J41" s="1621"/>
      <c r="K41" s="1621"/>
      <c r="L41" s="1621"/>
      <c r="M41" s="1621"/>
    </row>
    <row r="42" spans="1:13" ht="12">
      <c r="A42" s="1622" t="s">
        <v>910</v>
      </c>
      <c r="B42" s="970">
        <v>33692</v>
      </c>
      <c r="C42" s="249">
        <v>1</v>
      </c>
      <c r="D42" s="249" t="s">
        <v>388</v>
      </c>
      <c r="E42" s="1590">
        <v>51</v>
      </c>
      <c r="F42" s="1591">
        <v>170</v>
      </c>
      <c r="G42" s="1592">
        <v>20</v>
      </c>
      <c r="H42" s="1593">
        <v>125000</v>
      </c>
      <c r="I42"/>
      <c r="J42" s="1594">
        <v>750</v>
      </c>
      <c r="K42" s="1595">
        <v>10</v>
      </c>
      <c r="L42" s="1596">
        <f>QUOTIENT(PRODUCT(E42,1000),F42)</f>
        <v>300</v>
      </c>
      <c r="M42" s="1622" t="s">
        <v>911</v>
      </c>
    </row>
    <row r="43" spans="1:13" ht="12">
      <c r="A43" s="1623" t="s">
        <v>161</v>
      </c>
      <c r="B43" s="970">
        <v>53344</v>
      </c>
      <c r="C43" s="249">
        <v>18</v>
      </c>
      <c r="D43" s="249" t="s">
        <v>388</v>
      </c>
      <c r="E43" s="1590">
        <v>80.85</v>
      </c>
      <c r="F43" s="1591">
        <v>245</v>
      </c>
      <c r="G43" s="1592"/>
      <c r="H43" s="1593">
        <v>755000</v>
      </c>
      <c r="I43"/>
      <c r="J43" s="1594">
        <v>152</v>
      </c>
      <c r="K43" s="1595">
        <v>15</v>
      </c>
      <c r="L43" s="1596">
        <v>330</v>
      </c>
      <c r="M43" s="1624" t="s">
        <v>883</v>
      </c>
    </row>
    <row r="44" spans="1:13" ht="4.5" customHeight="1">
      <c r="A44" s="1027"/>
      <c r="B44" s="1027"/>
      <c r="C44" s="1027"/>
      <c r="D44" s="1027"/>
      <c r="E44" s="1027"/>
      <c r="F44" s="1027"/>
      <c r="G44" s="1027"/>
      <c r="H44" s="1027"/>
      <c r="I44" s="1027"/>
      <c r="J44" s="1027"/>
      <c r="K44" s="1027"/>
      <c r="L44" s="1027"/>
      <c r="M44" s="1027"/>
    </row>
    <row r="45" spans="1:13" ht="12">
      <c r="A45" s="1625" t="s">
        <v>912</v>
      </c>
      <c r="B45" s="970">
        <v>3368</v>
      </c>
      <c r="C45" s="249">
        <v>1</v>
      </c>
      <c r="D45" s="249" t="s">
        <v>568</v>
      </c>
      <c r="E45" s="1590">
        <v>39.999587548</v>
      </c>
      <c r="F45" s="1591">
        <v>257.242</v>
      </c>
      <c r="G45" s="1592">
        <v>200</v>
      </c>
      <c r="H45" s="1593">
        <v>4000</v>
      </c>
      <c r="I45"/>
      <c r="J45" s="1594">
        <v>200</v>
      </c>
      <c r="K45" s="1595">
        <v>240</v>
      </c>
      <c r="L45" s="1596">
        <f>QUOTIENT(PRODUCT(E45,1000),F45)</f>
        <v>155</v>
      </c>
      <c r="M45" s="1626" t="s">
        <v>883</v>
      </c>
    </row>
    <row r="46" spans="1:13" ht="12">
      <c r="A46" s="1625" t="s">
        <v>53</v>
      </c>
      <c r="B46" s="970">
        <v>6740</v>
      </c>
      <c r="C46" s="249">
        <v>2</v>
      </c>
      <c r="D46" s="249" t="s">
        <v>568</v>
      </c>
      <c r="E46" s="1590">
        <v>26.666361836</v>
      </c>
      <c r="F46" s="1591">
        <v>174.274</v>
      </c>
      <c r="G46" s="1592">
        <v>180</v>
      </c>
      <c r="H46" s="1593">
        <v>7450</v>
      </c>
      <c r="I46"/>
      <c r="J46" s="1594">
        <v>200</v>
      </c>
      <c r="K46" s="1595">
        <v>120</v>
      </c>
      <c r="L46" s="1596">
        <f>QUOTIENT(PRODUCT(E46,1000),F46)</f>
        <v>153</v>
      </c>
      <c r="M46" s="1626" t="s">
        <v>883</v>
      </c>
    </row>
    <row r="47" spans="1:13" ht="12">
      <c r="A47" s="1625" t="s">
        <v>56</v>
      </c>
      <c r="B47" s="970">
        <v>13476</v>
      </c>
      <c r="C47" s="249">
        <v>3</v>
      </c>
      <c r="D47" s="249" t="s">
        <v>454</v>
      </c>
      <c r="E47" s="1590">
        <v>17.77764324</v>
      </c>
      <c r="F47" s="1591">
        <v>158.61</v>
      </c>
      <c r="G47" s="1592">
        <v>160</v>
      </c>
      <c r="H47" s="1593">
        <v>15000</v>
      </c>
      <c r="I47"/>
      <c r="J47" s="1594">
        <v>400</v>
      </c>
      <c r="K47" s="1595">
        <v>60</v>
      </c>
      <c r="L47" s="1596">
        <f>QUOTIENT(PRODUCT(E47,1000),F47)</f>
        <v>112</v>
      </c>
      <c r="M47" s="1626" t="s">
        <v>883</v>
      </c>
    </row>
    <row r="48" spans="1:13" ht="4.5" customHeight="1">
      <c r="A48" s="1027"/>
      <c r="B48" s="1027"/>
      <c r="C48" s="1027"/>
      <c r="D48" s="1027"/>
      <c r="E48" s="1027"/>
      <c r="F48" s="1027"/>
      <c r="G48" s="1027"/>
      <c r="H48" s="1027"/>
      <c r="I48" s="1027"/>
      <c r="J48" s="1027"/>
      <c r="K48" s="1027"/>
      <c r="L48" s="1027"/>
      <c r="M48" s="1027"/>
    </row>
    <row r="49" spans="1:31" s="932" customFormat="1" ht="16.5" customHeight="1">
      <c r="A49" s="1627" t="s">
        <v>141</v>
      </c>
      <c r="B49" s="1628">
        <v>80856</v>
      </c>
      <c r="C49" s="332">
        <v>3</v>
      </c>
      <c r="D49" s="332" t="s">
        <v>568</v>
      </c>
      <c r="E49" s="1629">
        <v>76.8</v>
      </c>
      <c r="F49" s="1630">
        <v>480</v>
      </c>
      <c r="G49" s="1631"/>
      <c r="H49" s="1632">
        <v>5</v>
      </c>
      <c r="I49" s="1633"/>
      <c r="J49" s="1634">
        <v>0</v>
      </c>
      <c r="K49" s="1635">
        <v>12</v>
      </c>
      <c r="L49" s="1636"/>
      <c r="M49" s="1637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</row>
    <row r="50" spans="1:13" ht="4.5" customHeight="1">
      <c r="A50" s="1027"/>
      <c r="B50" s="1027"/>
      <c r="C50" s="1027"/>
      <c r="D50" s="1027"/>
      <c r="E50" s="1027"/>
      <c r="F50" s="1027"/>
      <c r="G50" s="1027"/>
      <c r="H50" s="1027"/>
      <c r="I50" s="1027"/>
      <c r="J50" s="1027"/>
      <c r="K50" s="1027"/>
      <c r="L50" s="1027"/>
      <c r="M50" s="1027"/>
    </row>
    <row r="51" spans="1:17" ht="16.5" customHeight="1">
      <c r="A51" s="878"/>
      <c r="B51"/>
      <c r="C51"/>
      <c r="D51"/>
      <c r="F51" s="772"/>
      <c r="G51" s="1234"/>
      <c r="H51" s="1638"/>
      <c r="I51"/>
      <c r="J51" s="1234"/>
      <c r="K51"/>
      <c r="L51" s="1639"/>
      <c r="M51" s="1640"/>
      <c r="N51" s="27"/>
      <c r="O51" s="27"/>
      <c r="P51" s="27"/>
      <c r="Q51" s="27"/>
    </row>
    <row r="52" spans="1:9" ht="12">
      <c r="A52" s="1641"/>
      <c r="B52" s="417" t="s">
        <v>296</v>
      </c>
      <c r="C52" s="417"/>
      <c r="D52" s="417"/>
      <c r="E52" s="417"/>
      <c r="F52" s="417"/>
      <c r="G52" s="417"/>
      <c r="H52" s="1638"/>
      <c r="I52"/>
    </row>
    <row r="53" spans="1:14" ht="12">
      <c r="A53" s="1642"/>
      <c r="B53" s="418" t="s">
        <v>297</v>
      </c>
      <c r="C53" s="418"/>
      <c r="D53" s="418"/>
      <c r="E53" s="418"/>
      <c r="F53" s="418"/>
      <c r="G53" s="418"/>
      <c r="H53" s="1638"/>
      <c r="I53"/>
      <c r="J53" s="1643" t="s">
        <v>913</v>
      </c>
      <c r="K53" s="1643"/>
      <c r="L53" s="1643"/>
      <c r="M53" s="1643"/>
      <c r="N53" s="1643"/>
    </row>
    <row r="54" spans="1:13" ht="12">
      <c r="A54" s="1644"/>
      <c r="B54" s="432" t="s">
        <v>300</v>
      </c>
      <c r="C54" s="432"/>
      <c r="D54" s="432"/>
      <c r="E54" s="432"/>
      <c r="F54" s="432"/>
      <c r="G54" s="432"/>
      <c r="H54" s="1638"/>
      <c r="I54"/>
      <c r="J54" s="1234"/>
      <c r="K54"/>
      <c r="L54" s="1639"/>
      <c r="M54" s="1640"/>
    </row>
    <row r="55" spans="1:13" ht="12">
      <c r="A55" s="1644"/>
      <c r="B55" s="437" t="s">
        <v>304</v>
      </c>
      <c r="C55" s="437"/>
      <c r="D55" s="437"/>
      <c r="E55" s="437"/>
      <c r="F55" s="437"/>
      <c r="G55" s="437"/>
      <c r="H55" s="1638"/>
      <c r="I55"/>
      <c r="M55" s="1640"/>
    </row>
    <row r="56" spans="1:9" ht="12">
      <c r="A56" s="1642"/>
      <c r="B56" s="1645" t="s">
        <v>305</v>
      </c>
      <c r="C56" s="1645"/>
      <c r="D56" s="1645"/>
      <c r="E56" s="1645"/>
      <c r="F56" s="1645"/>
      <c r="G56" s="1645"/>
      <c r="H56" s="1638"/>
      <c r="I56"/>
    </row>
    <row r="57" spans="1:13" ht="12">
      <c r="A57" s="1642"/>
      <c r="B57" s="441" t="s">
        <v>306</v>
      </c>
      <c r="C57" s="441"/>
      <c r="D57" s="441"/>
      <c r="E57" s="441"/>
      <c r="F57" s="441"/>
      <c r="G57" s="441"/>
      <c r="H57"/>
      <c r="I57"/>
      <c r="K57"/>
      <c r="L57" s="1639"/>
      <c r="M57" s="1640"/>
    </row>
    <row r="58" spans="1:13" ht="12">
      <c r="A58" s="1642"/>
      <c r="B58" s="447" t="s">
        <v>307</v>
      </c>
      <c r="C58" s="447"/>
      <c r="D58" s="447"/>
      <c r="E58" s="447"/>
      <c r="F58" s="447"/>
      <c r="G58" s="447"/>
      <c r="H58"/>
      <c r="I58"/>
      <c r="K58"/>
      <c r="L58" s="1639"/>
      <c r="M58" s="1640"/>
    </row>
    <row r="59" spans="1:13" ht="12">
      <c r="A59" s="1642"/>
      <c r="B59" s="1646" t="s">
        <v>308</v>
      </c>
      <c r="C59" s="1646"/>
      <c r="D59" s="1646"/>
      <c r="E59" s="1646"/>
      <c r="F59" s="1646"/>
      <c r="G59" s="1646"/>
      <c r="H59" s="1638"/>
      <c r="I59"/>
      <c r="K59"/>
      <c r="L59" s="1639"/>
      <c r="M59" s="1640"/>
    </row>
    <row r="60" spans="1:13" ht="12">
      <c r="A60" s="1642"/>
      <c r="B60" s="433" t="s">
        <v>301</v>
      </c>
      <c r="C60" s="433"/>
      <c r="D60" s="433"/>
      <c r="E60" s="433"/>
      <c r="F60" s="433"/>
      <c r="G60" s="433"/>
      <c r="H60" s="1638"/>
      <c r="I60"/>
      <c r="K60"/>
      <c r="L60" s="1639"/>
      <c r="M60" s="1640"/>
    </row>
    <row r="61" spans="1:9" ht="12">
      <c r="A61" s="1647"/>
      <c r="B61" s="1648" t="s">
        <v>298</v>
      </c>
      <c r="C61" s="1648"/>
      <c r="D61" s="1648"/>
      <c r="E61" s="1648"/>
      <c r="F61" s="1648"/>
      <c r="G61" s="1648"/>
      <c r="H61" s="1638"/>
      <c r="I61"/>
    </row>
    <row r="62" spans="1:18" ht="12">
      <c r="A62" s="1642"/>
      <c r="B62" s="1649" t="s">
        <v>914</v>
      </c>
      <c r="C62" s="1649"/>
      <c r="D62" s="1649"/>
      <c r="E62" s="1649"/>
      <c r="F62" s="1649"/>
      <c r="G62" s="1649"/>
      <c r="H62" s="1638"/>
      <c r="I62"/>
      <c r="R62" s="1579"/>
    </row>
    <row r="63" spans="2:18" ht="12">
      <c r="B63" s="432" t="s">
        <v>248</v>
      </c>
      <c r="C63" s="432"/>
      <c r="D63"/>
      <c r="F63" s="772"/>
      <c r="G63" s="1234"/>
      <c r="H63" s="1638"/>
      <c r="I63"/>
      <c r="R63" s="1579"/>
    </row>
    <row r="64" spans="1:13" ht="12">
      <c r="A64"/>
      <c r="B64"/>
      <c r="C64"/>
      <c r="D64"/>
      <c r="E64"/>
      <c r="F64"/>
      <c r="G64"/>
      <c r="H64"/>
      <c r="I64"/>
      <c r="J64"/>
      <c r="K64"/>
      <c r="L64"/>
      <c r="M64"/>
    </row>
    <row r="65" spans="1:13" ht="12">
      <c r="A65" s="436" t="s">
        <v>303</v>
      </c>
      <c r="B65" s="436"/>
      <c r="C65" s="436"/>
      <c r="D65" s="436"/>
      <c r="E65" s="436"/>
      <c r="F65" s="436"/>
      <c r="G65" s="436"/>
      <c r="H65" s="436"/>
      <c r="I65" s="436"/>
      <c r="J65" s="436"/>
      <c r="K65" s="436"/>
      <c r="L65"/>
      <c r="M65"/>
    </row>
    <row r="66" spans="1:13" ht="12">
      <c r="A66"/>
      <c r="B66"/>
      <c r="C66"/>
      <c r="D66"/>
      <c r="E66"/>
      <c r="F66"/>
      <c r="G66"/>
      <c r="H66"/>
      <c r="I66"/>
      <c r="J66"/>
      <c r="K66"/>
      <c r="L66"/>
      <c r="M66"/>
    </row>
    <row r="67" spans="1:13" ht="12">
      <c r="A67"/>
      <c r="B67"/>
      <c r="C67"/>
      <c r="D67"/>
      <c r="E67"/>
      <c r="F67"/>
      <c r="G67"/>
      <c r="H67"/>
      <c r="I67"/>
      <c r="J67"/>
      <c r="K67"/>
      <c r="L67"/>
      <c r="M67"/>
    </row>
    <row r="68" spans="1:13" ht="12">
      <c r="A68"/>
      <c r="B68"/>
      <c r="C68"/>
      <c r="D68"/>
      <c r="E68"/>
      <c r="F68"/>
      <c r="G68"/>
      <c r="H68"/>
      <c r="I68"/>
      <c r="J68"/>
      <c r="K68"/>
      <c r="L68"/>
      <c r="M68"/>
    </row>
  </sheetData>
  <sheetProtection selectLockedCells="1" selectUnlockedCells="1"/>
  <mergeCells count="29">
    <mergeCell ref="A1:A2"/>
    <mergeCell ref="C1:D1"/>
    <mergeCell ref="M1:M2"/>
    <mergeCell ref="A10:M10"/>
    <mergeCell ref="A15:M15"/>
    <mergeCell ref="A17:M17"/>
    <mergeCell ref="A21:M21"/>
    <mergeCell ref="A24:M24"/>
    <mergeCell ref="A27:M27"/>
    <mergeCell ref="A29:M29"/>
    <mergeCell ref="A41:M41"/>
    <mergeCell ref="A44:M44"/>
    <mergeCell ref="A48:M48"/>
    <mergeCell ref="A50:M50"/>
    <mergeCell ref="N51:Q51"/>
    <mergeCell ref="B52:G52"/>
    <mergeCell ref="B53:G53"/>
    <mergeCell ref="J53:N53"/>
    <mergeCell ref="B54:G54"/>
    <mergeCell ref="B55:G55"/>
    <mergeCell ref="B56:G56"/>
    <mergeCell ref="B57:G57"/>
    <mergeCell ref="B58:G58"/>
    <mergeCell ref="B59:G59"/>
    <mergeCell ref="B60:G60"/>
    <mergeCell ref="B61:G61"/>
    <mergeCell ref="B62:G62"/>
    <mergeCell ref="B63:C63"/>
    <mergeCell ref="A65:K65"/>
  </mergeCells>
  <printOptions/>
  <pageMargins left="0.19652777777777777" right="0.19652777777777777" top="0.7875" bottom="0.6694444444444444" header="0.39375" footer="0.5118055555555555"/>
  <pageSetup fitToHeight="10" fitToWidth="1" horizontalDpi="300" verticalDpi="300" orientation="landscape" paperSize="9"/>
  <headerFooter alignWithMargins="0">
    <oddHeader>&amp;C&amp;"Arial,Fett"&amp;16&amp;A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workbookViewId="0" topLeftCell="A1">
      <selection activeCell="H12" sqref="H12"/>
    </sheetView>
  </sheetViews>
  <sheetFormatPr defaultColWidth="12.57421875" defaultRowHeight="12.75"/>
  <cols>
    <col min="1" max="1" width="21.8515625" style="4" customWidth="1"/>
    <col min="2" max="2" width="10.28125" style="932" customWidth="1"/>
    <col min="3" max="3" width="5.140625" style="932" customWidth="1"/>
    <col min="4" max="4" width="5.140625" style="1380" customWidth="1"/>
    <col min="5" max="5" width="8.140625" style="1650" customWidth="1"/>
    <col min="6" max="6" width="7.421875" style="1650" customWidth="1"/>
    <col min="7" max="7" width="9.00390625" style="1651" customWidth="1"/>
    <col min="8" max="8" width="7.421875" style="0" customWidth="1"/>
    <col min="9" max="9" width="8.140625" style="0" customWidth="1"/>
    <col min="10" max="16384" width="11.57421875" style="0" customWidth="1"/>
  </cols>
  <sheetData>
    <row r="1" spans="1:9" s="877" customFormat="1" ht="22.5" customHeight="1">
      <c r="A1" s="1652" t="s">
        <v>61</v>
      </c>
      <c r="B1" s="1652" t="s">
        <v>173</v>
      </c>
      <c r="C1" s="1652" t="s">
        <v>915</v>
      </c>
      <c r="D1" s="1652"/>
      <c r="E1" s="1652" t="s">
        <v>916</v>
      </c>
      <c r="F1" s="1652" t="s">
        <v>917</v>
      </c>
      <c r="G1" s="1652" t="s">
        <v>918</v>
      </c>
      <c r="H1"/>
      <c r="I1"/>
    </row>
    <row r="2" spans="1:9" s="877" customFormat="1" ht="12">
      <c r="A2" s="1652"/>
      <c r="B2" s="1652" t="s">
        <v>817</v>
      </c>
      <c r="C2" s="1652" t="s">
        <v>818</v>
      </c>
      <c r="D2" s="1652" t="s">
        <v>879</v>
      </c>
      <c r="E2" s="1652" t="s">
        <v>919</v>
      </c>
      <c r="F2" s="1652" t="s">
        <v>920</v>
      </c>
      <c r="G2" s="1653" t="s">
        <v>921</v>
      </c>
      <c r="H2"/>
      <c r="I2"/>
    </row>
    <row r="3" spans="1:7" ht="12">
      <c r="A3" s="1654" t="s">
        <v>922</v>
      </c>
      <c r="B3" s="1655">
        <v>5192</v>
      </c>
      <c r="C3" s="1656">
        <v>1</v>
      </c>
      <c r="D3" s="1657" t="s">
        <v>568</v>
      </c>
      <c r="E3" s="1655">
        <v>1</v>
      </c>
      <c r="F3" s="1655">
        <v>33</v>
      </c>
      <c r="G3" s="1658">
        <v>0.0003472233796296296</v>
      </c>
    </row>
    <row r="4" spans="1:7" ht="12">
      <c r="A4" s="1654" t="s">
        <v>923</v>
      </c>
      <c r="B4" s="1655">
        <v>20776</v>
      </c>
      <c r="C4" s="1656">
        <v>3</v>
      </c>
      <c r="D4" s="1657" t="s">
        <v>568</v>
      </c>
      <c r="E4" s="1655">
        <v>5</v>
      </c>
      <c r="F4" s="1655">
        <v>83</v>
      </c>
      <c r="G4" s="1658">
        <v>0.0006944560185185185</v>
      </c>
    </row>
    <row r="5" spans="1:7" ht="12">
      <c r="A5" s="1654" t="s">
        <v>924</v>
      </c>
      <c r="B5" s="1655">
        <v>85700</v>
      </c>
      <c r="C5" s="1656">
        <v>10</v>
      </c>
      <c r="D5" s="1657" t="s">
        <v>454</v>
      </c>
      <c r="E5" s="1655">
        <v>25</v>
      </c>
      <c r="F5" s="1655">
        <v>250</v>
      </c>
      <c r="G5" s="1658">
        <v>0.0011575462962962963</v>
      </c>
    </row>
    <row r="6" spans="1:7" ht="12">
      <c r="A6" s="1654" t="s">
        <v>925</v>
      </c>
      <c r="B6" s="1655">
        <v>155816</v>
      </c>
      <c r="C6" s="1656">
        <v>25</v>
      </c>
      <c r="D6" s="1657" t="s">
        <v>388</v>
      </c>
      <c r="E6" s="1655">
        <v>200</v>
      </c>
      <c r="F6" s="1655">
        <v>833</v>
      </c>
      <c r="G6" s="1658">
        <v>0.0017368058333333334</v>
      </c>
    </row>
    <row r="7" spans="1:7" ht="12">
      <c r="A7" s="1654" t="s">
        <v>926</v>
      </c>
      <c r="B7" s="1655">
        <v>311636</v>
      </c>
      <c r="C7" s="1656">
        <v>77</v>
      </c>
      <c r="D7" s="1657" t="s">
        <v>256</v>
      </c>
      <c r="E7" s="1655">
        <v>1000</v>
      </c>
      <c r="F7" s="1655">
        <v>2000</v>
      </c>
      <c r="G7" s="1658">
        <v>0.005787664479166667</v>
      </c>
    </row>
    <row r="8" spans="1:7" ht="12">
      <c r="A8" s="1654" t="s">
        <v>927</v>
      </c>
      <c r="B8" s="1655">
        <v>747924</v>
      </c>
      <c r="C8" s="1656">
        <v>222</v>
      </c>
      <c r="D8" s="1657" t="s">
        <v>256</v>
      </c>
      <c r="E8" s="1655">
        <v>2000</v>
      </c>
      <c r="F8" s="1655">
        <v>2000</v>
      </c>
      <c r="G8" s="1658">
        <v>0.011574074074074075</v>
      </c>
    </row>
    <row r="13" spans="1:11" ht="12">
      <c r="A13" s="436" t="s">
        <v>303</v>
      </c>
      <c r="B13" s="436"/>
      <c r="C13" s="436"/>
      <c r="D13" s="436"/>
      <c r="E13" s="436"/>
      <c r="F13" s="436"/>
      <c r="G13" s="436"/>
      <c r="H13" s="436"/>
      <c r="I13" s="436"/>
      <c r="J13" s="436"/>
      <c r="K13" s="436"/>
    </row>
  </sheetData>
  <sheetProtection selectLockedCells="1" selectUnlockedCells="1"/>
  <mergeCells count="3">
    <mergeCell ref="A1:A2"/>
    <mergeCell ref="C1:D1"/>
    <mergeCell ref="A13:K13"/>
  </mergeCells>
  <printOptions/>
  <pageMargins left="0.39375" right="0.39375" top="0.7875" bottom="0.6694444444444444" header="0.39375" footer="0.5118055555555555"/>
  <pageSetup fitToHeight="10" fitToWidth="1" horizontalDpi="300" verticalDpi="300" orientation="landscape" paperSize="9"/>
  <headerFooter alignWithMargins="0">
    <oddHeader>&amp;C&amp;"Arial,Fett"&amp;16&amp;A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2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B4" sqref="B4"/>
    </sheetView>
  </sheetViews>
  <sheetFormatPr defaultColWidth="11.421875" defaultRowHeight="12.75"/>
  <cols>
    <col min="1" max="1" width="7.140625" style="122" customWidth="1"/>
    <col min="2" max="2" width="17.421875" style="450" customWidth="1"/>
    <col min="3" max="3" width="10.7109375" style="451" customWidth="1"/>
    <col min="4" max="4" width="8.710937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3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20" width="4.57421875" style="132" customWidth="1"/>
    <col min="21" max="21" width="5.421875" style="132" customWidth="1"/>
    <col min="22" max="22" width="4.140625" style="132" customWidth="1"/>
    <col min="23" max="23" width="4.28125" style="132" customWidth="1"/>
    <col min="24" max="24" width="5.00390625" style="132" customWidth="1"/>
    <col min="25" max="25" width="4.8515625" style="132" customWidth="1"/>
    <col min="26" max="26" width="3.8515625" style="132" customWidth="1"/>
    <col min="27" max="27" width="4.28125" style="132" customWidth="1"/>
    <col min="28" max="28" width="3.57421875" style="132" customWidth="1"/>
    <col min="29" max="29" width="4.28125" style="132" customWidth="1"/>
    <col min="30" max="31" width="4.57421875" style="132" customWidth="1"/>
    <col min="32" max="33" width="4.00390625" style="132" customWidth="1"/>
    <col min="34" max="34" width="5.00390625" style="132" customWidth="1"/>
    <col min="35" max="35" width="3.8515625" style="132" customWidth="1"/>
    <col min="36" max="36" width="5.00390625" style="132" customWidth="1"/>
    <col min="37" max="37" width="3.8515625" style="132" customWidth="1"/>
    <col min="38" max="38" width="3.421875" style="132" customWidth="1"/>
    <col min="39" max="41" width="2.140625" style="132" customWidth="1"/>
    <col min="42" max="42" width="4.421875" style="132" customWidth="1"/>
    <col min="43" max="43" width="5.28125" style="132" customWidth="1"/>
    <col min="44" max="44" width="4.140625" style="132" customWidth="1"/>
    <col min="45" max="45" width="6.28125" style="132" customWidth="1"/>
    <col min="46" max="46" width="4.8515625" style="132" customWidth="1"/>
    <col min="47" max="48" width="4.28125" style="133" customWidth="1"/>
    <col min="49" max="49" width="4.57421875" style="133" customWidth="1"/>
    <col min="50" max="50" width="3.57421875" style="133" customWidth="1"/>
    <col min="51" max="53" width="4.28125" style="133" customWidth="1"/>
    <col min="54" max="61" width="4.421875" style="133" customWidth="1"/>
    <col min="62" max="62" width="0.85546875" style="133" customWidth="1"/>
    <col min="63" max="63" width="4.140625" style="133" customWidth="1"/>
    <col min="64" max="66" width="4.421875" style="133" customWidth="1"/>
    <col min="67" max="67" width="0.85546875" style="133" customWidth="1"/>
    <col min="68" max="68" width="4.421875" style="133" customWidth="1"/>
    <col min="69" max="69" width="0.85546875" style="133" customWidth="1"/>
    <col min="70" max="72" width="4.421875" style="133" customWidth="1"/>
    <col min="73" max="73" width="0.85546875" style="133" customWidth="1"/>
    <col min="74" max="75" width="4.421875" style="0" customWidth="1"/>
    <col min="76" max="76" width="0.85546875" style="0" customWidth="1"/>
    <col min="77" max="78" width="4.421875" style="0" customWidth="1"/>
    <col min="79" max="79" width="0.85546875" style="0" customWidth="1"/>
    <col min="80" max="80" width="4.421875" style="0" customWidth="1"/>
    <col min="81" max="81" width="0.85546875" style="0" customWidth="1"/>
    <col min="82" max="82" width="4.421875" style="0" customWidth="1"/>
    <col min="83" max="83" width="0.85546875" style="0" customWidth="1"/>
    <col min="84" max="92" width="4.421875" style="0" customWidth="1"/>
    <col min="93" max="93" width="0.85546875" style="0" customWidth="1"/>
    <col min="94" max="95" width="4.421875" style="0" customWidth="1"/>
    <col min="96" max="96" width="0.85546875" style="0" customWidth="1"/>
    <col min="97" max="99" width="4.421875" style="0" customWidth="1"/>
    <col min="100" max="100" width="0.85546875" style="0" customWidth="1"/>
    <col min="101" max="103" width="4.42187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1" ht="11.25" customHeight="1">
      <c r="A4" s="477" t="s">
        <v>253</v>
      </c>
      <c r="B4" s="478" t="s">
        <v>309</v>
      </c>
      <c r="C4" s="479">
        <v>69283912</v>
      </c>
      <c r="D4" s="480">
        <v>33333</v>
      </c>
      <c r="E4" s="481">
        <v>49</v>
      </c>
      <c r="F4" s="482">
        <v>4</v>
      </c>
      <c r="G4" s="481">
        <v>0.7</v>
      </c>
      <c r="H4" s="483" t="s">
        <v>273</v>
      </c>
      <c r="I4" s="484">
        <v>14400</v>
      </c>
      <c r="J4" s="484">
        <v>500000</v>
      </c>
      <c r="K4" s="485">
        <v>10000</v>
      </c>
      <c r="L4" s="486" t="s">
        <v>256</v>
      </c>
      <c r="M4" s="487" t="s">
        <v>310</v>
      </c>
      <c r="N4" s="488">
        <v>276400</v>
      </c>
      <c r="O4" s="488">
        <v>4146</v>
      </c>
      <c r="P4" s="483">
        <v>40</v>
      </c>
      <c r="Q4" s="489" t="s">
        <v>257</v>
      </c>
      <c r="R4" s="490">
        <v>8</v>
      </c>
      <c r="S4" s="491"/>
      <c r="T4" s="491"/>
      <c r="U4" s="491"/>
      <c r="V4" s="492"/>
      <c r="W4" s="493"/>
      <c r="X4" s="491"/>
      <c r="Y4" s="491"/>
      <c r="Z4" s="491"/>
      <c r="AA4" s="494"/>
      <c r="AB4" s="495"/>
      <c r="AC4" s="491"/>
      <c r="AD4" s="491"/>
      <c r="AE4" s="491"/>
      <c r="AF4" s="491"/>
      <c r="AG4" s="496"/>
      <c r="AH4" s="491"/>
      <c r="AI4" s="491"/>
      <c r="AJ4" s="491"/>
      <c r="AK4" s="497"/>
      <c r="AL4" s="491"/>
      <c r="AM4" s="491"/>
      <c r="AN4" s="498"/>
      <c r="AO4" s="498"/>
      <c r="AP4" s="498"/>
      <c r="AQ4" s="499"/>
      <c r="AR4" s="498"/>
      <c r="AS4" s="498"/>
      <c r="AT4" s="500"/>
      <c r="AU4" s="501"/>
      <c r="AV4" s="501"/>
      <c r="AW4" s="501"/>
      <c r="AX4" s="501"/>
      <c r="AY4" s="501"/>
      <c r="AZ4" s="501"/>
      <c r="BA4" s="501"/>
      <c r="BB4" s="502"/>
      <c r="BC4" s="503"/>
      <c r="BD4" s="503"/>
      <c r="BE4" s="503"/>
      <c r="BF4" s="503"/>
      <c r="BG4" s="503"/>
      <c r="BH4" s="503"/>
      <c r="BI4" s="503"/>
      <c r="BJ4" s="491"/>
      <c r="BK4" s="504"/>
      <c r="BL4" s="504"/>
      <c r="BM4" s="504"/>
      <c r="BN4" s="504"/>
      <c r="BO4" s="491"/>
      <c r="BP4" s="505"/>
      <c r="BQ4" s="491"/>
      <c r="BR4" s="491"/>
      <c r="BS4" s="506"/>
      <c r="BT4" s="506"/>
      <c r="BU4" s="491"/>
      <c r="BV4" s="491"/>
      <c r="BW4" s="491"/>
      <c r="BX4" s="491"/>
      <c r="BY4" s="507"/>
      <c r="BZ4" s="507"/>
      <c r="CA4" s="491"/>
      <c r="CB4" s="508"/>
      <c r="CC4" s="491"/>
      <c r="CD4" s="509"/>
      <c r="CE4" s="491"/>
      <c r="CF4" s="510"/>
      <c r="CG4" s="510"/>
      <c r="CH4" s="510"/>
      <c r="CI4" s="510"/>
      <c r="CJ4" s="510"/>
      <c r="CK4" s="491"/>
      <c r="CL4" s="491"/>
      <c r="CM4" s="491"/>
      <c r="CN4" s="491"/>
      <c r="CO4" s="491"/>
      <c r="CP4" s="491"/>
      <c r="CQ4" s="491"/>
      <c r="CR4" s="491"/>
      <c r="CS4" s="491"/>
      <c r="CT4" s="491"/>
      <c r="CU4" s="491"/>
      <c r="CV4" s="491"/>
      <c r="CW4" s="511"/>
    </row>
    <row r="5" spans="1:101" ht="11.25" customHeight="1">
      <c r="A5" s="477"/>
      <c r="B5" s="478"/>
      <c r="C5" s="512"/>
      <c r="D5" s="513"/>
      <c r="E5" s="514"/>
      <c r="F5" s="267"/>
      <c r="G5" s="514"/>
      <c r="H5" s="388"/>
      <c r="I5" s="327"/>
      <c r="J5" s="327"/>
      <c r="K5" s="335"/>
      <c r="L5" s="336"/>
      <c r="M5"/>
      <c r="N5" s="269"/>
      <c r="O5" s="269"/>
      <c r="P5" s="483"/>
      <c r="Q5" s="249" t="s">
        <v>258</v>
      </c>
      <c r="R5" s="389">
        <v>8</v>
      </c>
      <c r="S5" s="289"/>
      <c r="T5" s="289"/>
      <c r="U5" s="349"/>
      <c r="V5" s="214"/>
      <c r="W5" s="215"/>
      <c r="X5" s="289"/>
      <c r="Y5" s="289"/>
      <c r="Z5" s="289"/>
      <c r="AA5" s="218"/>
      <c r="AB5" s="219"/>
      <c r="AC5" s="289"/>
      <c r="AD5" s="289"/>
      <c r="AE5" s="289"/>
      <c r="AF5" s="289"/>
      <c r="AG5" s="224"/>
      <c r="AH5" s="289"/>
      <c r="AI5" s="289"/>
      <c r="AJ5" s="289"/>
      <c r="AK5" s="227"/>
      <c r="AL5" s="289"/>
      <c r="AM5" s="289"/>
      <c r="AN5" s="251"/>
      <c r="AO5" s="251"/>
      <c r="AP5" s="251"/>
      <c r="AQ5" s="252"/>
      <c r="AR5" s="251"/>
      <c r="AS5" s="251"/>
      <c r="AT5" s="273"/>
      <c r="AU5" s="515"/>
      <c r="AV5" s="515"/>
      <c r="AW5" s="515"/>
      <c r="AX5" s="515"/>
      <c r="AY5" s="515"/>
      <c r="AZ5" s="515"/>
      <c r="BA5" s="515"/>
      <c r="BB5" s="502"/>
      <c r="BC5" s="503"/>
      <c r="BD5" s="503"/>
      <c r="BE5" s="503"/>
      <c r="BF5" s="503"/>
      <c r="BG5" s="503"/>
      <c r="BH5" s="503"/>
      <c r="BI5" s="503"/>
      <c r="BJ5" s="491"/>
      <c r="BK5" s="504"/>
      <c r="BL5" s="504"/>
      <c r="BM5" s="504"/>
      <c r="BN5" s="504"/>
      <c r="BO5" s="491"/>
      <c r="BP5" s="491"/>
      <c r="BQ5" s="491"/>
      <c r="BR5" s="491"/>
      <c r="BS5" s="491"/>
      <c r="BT5" s="506"/>
      <c r="BU5" s="506"/>
      <c r="BV5" s="506"/>
      <c r="BW5" s="506"/>
      <c r="BX5" s="506"/>
      <c r="BY5" s="507"/>
      <c r="BZ5" s="507"/>
      <c r="CA5" s="491"/>
      <c r="CB5" s="491"/>
      <c r="CC5" s="491"/>
      <c r="CD5" s="491"/>
      <c r="CE5" s="491"/>
      <c r="CF5" s="510"/>
      <c r="CG5" s="510"/>
      <c r="CH5" s="510"/>
      <c r="CI5" s="510"/>
      <c r="CJ5" s="510"/>
      <c r="CK5" s="491"/>
      <c r="CL5" s="491"/>
      <c r="CM5" s="491"/>
      <c r="CN5" s="491"/>
      <c r="CO5" s="491"/>
      <c r="CP5" s="491"/>
      <c r="CQ5" s="491"/>
      <c r="CR5" s="491"/>
      <c r="CS5" s="491"/>
      <c r="CT5" s="491"/>
      <c r="CU5" s="491"/>
      <c r="CV5" s="491"/>
      <c r="CW5" s="511"/>
    </row>
    <row r="6" spans="1:101" ht="11.25" customHeight="1">
      <c r="A6" s="477"/>
      <c r="B6" s="478"/>
      <c r="C6" s="516"/>
      <c r="D6" s="513"/>
      <c r="E6" s="514"/>
      <c r="F6" s="267"/>
      <c r="G6" s="514"/>
      <c r="H6" s="388"/>
      <c r="I6" s="327"/>
      <c r="J6" s="327"/>
      <c r="K6" s="335"/>
      <c r="L6" s="336"/>
      <c r="M6" s="517"/>
      <c r="N6" s="269"/>
      <c r="O6" s="269"/>
      <c r="P6" s="483"/>
      <c r="Q6" s="249" t="s">
        <v>259</v>
      </c>
      <c r="R6" s="389">
        <v>8</v>
      </c>
      <c r="S6" s="289"/>
      <c r="T6" s="212"/>
      <c r="U6" s="213"/>
      <c r="V6" s="214"/>
      <c r="W6" s="289"/>
      <c r="X6" s="167"/>
      <c r="Y6" s="289"/>
      <c r="Z6" s="169"/>
      <c r="AA6" s="218"/>
      <c r="AB6" s="289"/>
      <c r="AC6" s="289"/>
      <c r="AD6" s="289"/>
      <c r="AE6" s="289"/>
      <c r="AF6" s="289"/>
      <c r="AG6" s="289"/>
      <c r="AH6" s="289"/>
      <c r="AI6" s="289"/>
      <c r="AJ6" s="289"/>
      <c r="AK6" s="227"/>
      <c r="AL6" s="181"/>
      <c r="AM6" s="289"/>
      <c r="AN6" s="251"/>
      <c r="AO6" s="251"/>
      <c r="AP6" s="251"/>
      <c r="AQ6" s="252"/>
      <c r="AR6" s="251"/>
      <c r="AS6" s="251"/>
      <c r="AT6" s="273"/>
      <c r="AU6" s="515"/>
      <c r="AV6" s="515"/>
      <c r="AW6" s="515"/>
      <c r="AX6" s="515"/>
      <c r="AY6" s="515"/>
      <c r="AZ6" s="515"/>
      <c r="BA6" s="515"/>
      <c r="BB6" s="502"/>
      <c r="BC6" s="503"/>
      <c r="BD6" s="503"/>
      <c r="BE6" s="503"/>
      <c r="BF6" s="503"/>
      <c r="BG6" s="503"/>
      <c r="BH6" s="503"/>
      <c r="BI6" s="503"/>
      <c r="BJ6" s="491"/>
      <c r="BK6" s="504"/>
      <c r="BL6" s="504"/>
      <c r="BM6" s="504"/>
      <c r="BN6" s="504"/>
      <c r="BO6" s="491"/>
      <c r="BP6" s="491"/>
      <c r="BQ6" s="491"/>
      <c r="BR6" s="491"/>
      <c r="BS6" s="491"/>
      <c r="BT6" s="506"/>
      <c r="BU6" s="506"/>
      <c r="BV6" s="506"/>
      <c r="BW6" s="506"/>
      <c r="BX6" s="506"/>
      <c r="BY6" s="507"/>
      <c r="BZ6" s="507"/>
      <c r="CA6" s="491"/>
      <c r="CB6" s="491"/>
      <c r="CC6" s="491"/>
      <c r="CD6" s="491"/>
      <c r="CE6" s="491"/>
      <c r="CF6" s="510"/>
      <c r="CG6" s="510"/>
      <c r="CH6" s="510"/>
      <c r="CI6" s="510"/>
      <c r="CJ6" s="510"/>
      <c r="CK6" s="491"/>
      <c r="CL6" s="491"/>
      <c r="CM6" s="491"/>
      <c r="CN6" s="491"/>
      <c r="CO6" s="491"/>
      <c r="CP6" s="491"/>
      <c r="CQ6" s="491"/>
      <c r="CR6" s="491"/>
      <c r="CS6" s="491"/>
      <c r="CT6" s="491"/>
      <c r="CU6" s="491"/>
      <c r="CV6" s="491"/>
      <c r="CW6" s="511"/>
    </row>
    <row r="7" spans="1:101" ht="11.25" customHeight="1">
      <c r="A7" s="477"/>
      <c r="B7" s="478"/>
      <c r="C7" s="512"/>
      <c r="D7" s="513"/>
      <c r="E7" s="514"/>
      <c r="F7" s="267"/>
      <c r="G7" s="514"/>
      <c r="H7" s="388"/>
      <c r="I7" s="327"/>
      <c r="J7" s="327"/>
      <c r="K7" s="335"/>
      <c r="L7" s="336"/>
      <c r="M7" s="517"/>
      <c r="N7" s="269"/>
      <c r="O7" s="269"/>
      <c r="P7" s="483"/>
      <c r="Q7" s="249" t="s">
        <v>260</v>
      </c>
      <c r="R7" s="389">
        <v>8</v>
      </c>
      <c r="S7" s="289"/>
      <c r="T7" s="289"/>
      <c r="U7" s="289"/>
      <c r="V7" s="214"/>
      <c r="W7" s="215"/>
      <c r="X7" s="289"/>
      <c r="Y7" s="289"/>
      <c r="Z7" s="289"/>
      <c r="AA7" s="218"/>
      <c r="AB7" s="219"/>
      <c r="AC7" s="289"/>
      <c r="AD7" s="289"/>
      <c r="AE7" s="289"/>
      <c r="AF7" s="289"/>
      <c r="AG7" s="224"/>
      <c r="AH7" s="289"/>
      <c r="AI7" s="289"/>
      <c r="AJ7" s="289"/>
      <c r="AK7" s="227"/>
      <c r="AL7" s="289"/>
      <c r="AM7" s="289"/>
      <c r="AN7" s="251"/>
      <c r="AO7" s="251"/>
      <c r="AP7" s="251"/>
      <c r="AQ7" s="252"/>
      <c r="AR7" s="251"/>
      <c r="AS7" s="251"/>
      <c r="AT7" s="273"/>
      <c r="AU7" s="515"/>
      <c r="AV7" s="515"/>
      <c r="AW7" s="515"/>
      <c r="AX7" s="515"/>
      <c r="AY7" s="515"/>
      <c r="AZ7" s="515"/>
      <c r="BA7" s="515"/>
      <c r="BB7" s="502"/>
      <c r="BC7" s="503"/>
      <c r="BD7" s="503"/>
      <c r="BE7" s="503"/>
      <c r="BF7" s="503"/>
      <c r="BG7" s="503"/>
      <c r="BH7" s="503"/>
      <c r="BI7" s="503"/>
      <c r="BJ7" s="491"/>
      <c r="BK7" s="504"/>
      <c r="BL7" s="504"/>
      <c r="BM7" s="504"/>
      <c r="BN7" s="504"/>
      <c r="BO7" s="491"/>
      <c r="BP7" s="491"/>
      <c r="BQ7" s="491"/>
      <c r="BR7" s="491"/>
      <c r="BS7" s="491"/>
      <c r="BT7" s="506"/>
      <c r="BU7" s="506"/>
      <c r="BV7" s="506"/>
      <c r="BW7" s="506"/>
      <c r="BX7" s="506"/>
      <c r="BY7" s="507"/>
      <c r="BZ7" s="507"/>
      <c r="CA7" s="491"/>
      <c r="CB7" s="491"/>
      <c r="CC7" s="491"/>
      <c r="CD7" s="491"/>
      <c r="CE7" s="491"/>
      <c r="CF7" s="510"/>
      <c r="CG7" s="510"/>
      <c r="CH7" s="510"/>
      <c r="CI7" s="510"/>
      <c r="CJ7" s="510"/>
      <c r="CK7" s="491"/>
      <c r="CL7" s="491"/>
      <c r="CM7" s="491"/>
      <c r="CN7" s="491"/>
      <c r="CO7" s="491"/>
      <c r="CP7" s="491"/>
      <c r="CQ7" s="491"/>
      <c r="CR7" s="491"/>
      <c r="CS7" s="491"/>
      <c r="CT7" s="491"/>
      <c r="CU7" s="491"/>
      <c r="CV7" s="491"/>
      <c r="CW7" s="511"/>
    </row>
    <row r="8" spans="1:101" ht="11.25" customHeight="1">
      <c r="A8" s="477"/>
      <c r="B8" s="478"/>
      <c r="C8" s="512"/>
      <c r="D8" s="513"/>
      <c r="E8" s="514"/>
      <c r="F8" s="267"/>
      <c r="G8" s="514"/>
      <c r="H8" s="388"/>
      <c r="I8" s="327"/>
      <c r="J8" s="327"/>
      <c r="K8" s="335"/>
      <c r="L8" s="336"/>
      <c r="M8" s="517"/>
      <c r="N8" s="269"/>
      <c r="O8" s="269"/>
      <c r="P8" s="483"/>
      <c r="Q8" s="249" t="s">
        <v>261</v>
      </c>
      <c r="R8" s="389">
        <v>4</v>
      </c>
      <c r="S8" s="289"/>
      <c r="T8" s="212"/>
      <c r="U8" s="213"/>
      <c r="V8" s="214"/>
      <c r="W8" s="289"/>
      <c r="X8" s="167"/>
      <c r="Y8" s="518"/>
      <c r="Z8" s="169"/>
      <c r="AA8" s="218"/>
      <c r="AB8" s="289"/>
      <c r="AC8" s="289"/>
      <c r="AD8" s="289"/>
      <c r="AE8" s="222"/>
      <c r="AF8" s="223"/>
      <c r="AG8" s="289"/>
      <c r="AH8" s="289"/>
      <c r="AI8" s="289"/>
      <c r="AJ8" s="289"/>
      <c r="AK8" s="289"/>
      <c r="AL8" s="181"/>
      <c r="AM8" s="289"/>
      <c r="AN8" s="251"/>
      <c r="AO8" s="251"/>
      <c r="AP8" s="251"/>
      <c r="AQ8" s="252"/>
      <c r="AR8" s="251"/>
      <c r="AS8" s="251"/>
      <c r="AT8" s="273"/>
      <c r="AU8" s="515"/>
      <c r="AV8" s="515"/>
      <c r="AW8" s="515"/>
      <c r="AX8" s="515"/>
      <c r="AY8" s="515"/>
      <c r="AZ8" s="515"/>
      <c r="BA8" s="515"/>
      <c r="BB8" s="502"/>
      <c r="BC8" s="503"/>
      <c r="BD8" s="503"/>
      <c r="BE8" s="503"/>
      <c r="BF8" s="503"/>
      <c r="BG8" s="503"/>
      <c r="BH8" s="503"/>
      <c r="BI8" s="503"/>
      <c r="BJ8" s="491"/>
      <c r="BK8" s="504"/>
      <c r="BL8" s="504"/>
      <c r="BM8" s="504"/>
      <c r="BN8" s="504"/>
      <c r="BO8" s="491"/>
      <c r="BP8" s="491"/>
      <c r="BQ8" s="491"/>
      <c r="BR8" s="491"/>
      <c r="BS8" s="491"/>
      <c r="BT8" s="506"/>
      <c r="BU8" s="506"/>
      <c r="BV8" s="506"/>
      <c r="BW8" s="506"/>
      <c r="BX8" s="506"/>
      <c r="BY8" s="507"/>
      <c r="BZ8" s="507"/>
      <c r="CA8" s="491"/>
      <c r="CB8" s="491"/>
      <c r="CC8" s="491"/>
      <c r="CD8" s="491"/>
      <c r="CE8" s="491"/>
      <c r="CF8" s="510"/>
      <c r="CG8" s="510"/>
      <c r="CH8" s="510"/>
      <c r="CI8" s="510"/>
      <c r="CJ8" s="510"/>
      <c r="CK8" s="491"/>
      <c r="CL8" s="491"/>
      <c r="CM8" s="491"/>
      <c r="CN8" s="491"/>
      <c r="CO8" s="491"/>
      <c r="CP8" s="491"/>
      <c r="CQ8" s="491"/>
      <c r="CR8" s="491"/>
      <c r="CS8" s="491"/>
      <c r="CT8" s="491"/>
      <c r="CU8" s="491"/>
      <c r="CV8" s="491"/>
      <c r="CW8" s="511"/>
    </row>
    <row r="9" spans="1:101" ht="11.25" customHeight="1">
      <c r="A9" s="477"/>
      <c r="B9" s="478"/>
      <c r="C9" s="512"/>
      <c r="D9" s="513"/>
      <c r="E9" s="514"/>
      <c r="F9" s="267"/>
      <c r="G9" s="514"/>
      <c r="H9" s="388"/>
      <c r="I9" s="327"/>
      <c r="J9" s="327"/>
      <c r="K9" s="335"/>
      <c r="L9" s="336"/>
      <c r="M9" s="517"/>
      <c r="N9" s="269"/>
      <c r="O9" s="269"/>
      <c r="P9" s="483"/>
      <c r="Q9" s="249" t="s">
        <v>262</v>
      </c>
      <c r="R9" s="519">
        <v>4</v>
      </c>
      <c r="S9" s="293"/>
      <c r="T9" s="212"/>
      <c r="U9" s="213"/>
      <c r="V9" s="214"/>
      <c r="W9" s="293"/>
      <c r="X9" s="167"/>
      <c r="Y9" s="520"/>
      <c r="Z9" s="169"/>
      <c r="AA9" s="218"/>
      <c r="AB9" s="289"/>
      <c r="AC9" s="293"/>
      <c r="AD9" s="293"/>
      <c r="AE9" s="222"/>
      <c r="AF9" s="223"/>
      <c r="AG9" s="293"/>
      <c r="AH9" s="293"/>
      <c r="AI9" s="293"/>
      <c r="AJ9" s="293"/>
      <c r="AK9" s="293"/>
      <c r="AL9" s="181"/>
      <c r="AM9" s="293"/>
      <c r="AN9" s="274"/>
      <c r="AO9" s="274"/>
      <c r="AP9" s="274"/>
      <c r="AQ9" s="276"/>
      <c r="AR9" s="274"/>
      <c r="AS9" s="274"/>
      <c r="AT9" s="277"/>
      <c r="AU9" s="515"/>
      <c r="AV9" s="515"/>
      <c r="AW9" s="515"/>
      <c r="AX9" s="515"/>
      <c r="AY9" s="515"/>
      <c r="AZ9" s="515"/>
      <c r="BA9" s="515"/>
      <c r="BB9" s="502"/>
      <c r="BC9" s="503"/>
      <c r="BD9" s="503"/>
      <c r="BE9" s="503"/>
      <c r="BF9" s="503"/>
      <c r="BG9" s="503"/>
      <c r="BH9" s="503"/>
      <c r="BI9" s="503"/>
      <c r="BJ9" s="491"/>
      <c r="BK9" s="504"/>
      <c r="BL9" s="504"/>
      <c r="BM9" s="504"/>
      <c r="BN9" s="504"/>
      <c r="BO9" s="491"/>
      <c r="BP9" s="491"/>
      <c r="BQ9" s="491"/>
      <c r="BR9" s="491"/>
      <c r="BS9" s="491"/>
      <c r="BT9" s="506"/>
      <c r="BU9" s="506"/>
      <c r="BV9" s="506"/>
      <c r="BW9" s="506"/>
      <c r="BX9" s="506"/>
      <c r="BY9" s="507"/>
      <c r="BZ9" s="507"/>
      <c r="CA9" s="491"/>
      <c r="CB9" s="491"/>
      <c r="CC9" s="491"/>
      <c r="CD9" s="491"/>
      <c r="CE9" s="491"/>
      <c r="CF9" s="510"/>
      <c r="CG9" s="510"/>
      <c r="CH9" s="510"/>
      <c r="CI9" s="510"/>
      <c r="CJ9" s="510"/>
      <c r="CK9" s="491"/>
      <c r="CL9" s="491"/>
      <c r="CM9" s="491"/>
      <c r="CN9" s="491"/>
      <c r="CO9" s="491"/>
      <c r="CP9" s="491"/>
      <c r="CQ9" s="491"/>
      <c r="CR9" s="491"/>
      <c r="CS9" s="491"/>
      <c r="CT9" s="491"/>
      <c r="CU9" s="491"/>
      <c r="CV9" s="491"/>
      <c r="CW9" s="511"/>
    </row>
    <row r="10" spans="1:101" s="122" customFormat="1" ht="5.25" customHeight="1">
      <c r="A10" s="521"/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1"/>
      <c r="AV10" s="521"/>
      <c r="AW10" s="521"/>
      <c r="AX10" s="521"/>
      <c r="AY10" s="521"/>
      <c r="AZ10" s="521"/>
      <c r="BA10" s="521"/>
      <c r="BB10" s="521"/>
      <c r="BC10" s="521"/>
      <c r="BD10" s="521"/>
      <c r="BE10" s="521"/>
      <c r="BF10" s="521"/>
      <c r="BG10" s="521"/>
      <c r="BH10" s="521"/>
      <c r="BI10" s="521"/>
      <c r="BJ10" s="521"/>
      <c r="BK10" s="521"/>
      <c r="BL10" s="521"/>
      <c r="BM10" s="521"/>
      <c r="BN10" s="521"/>
      <c r="BO10" s="521"/>
      <c r="BP10" s="521"/>
      <c r="BQ10" s="521"/>
      <c r="BR10" s="521"/>
      <c r="BS10" s="521"/>
      <c r="BT10" s="521"/>
      <c r="BU10" s="521"/>
      <c r="BV10" s="521"/>
      <c r="BW10" s="521"/>
      <c r="BX10" s="521"/>
      <c r="BY10" s="521"/>
      <c r="BZ10" s="521"/>
      <c r="CA10" s="521"/>
      <c r="CB10" s="521"/>
      <c r="CC10" s="521"/>
      <c r="CD10" s="521"/>
      <c r="CE10" s="521"/>
      <c r="CF10" s="521"/>
      <c r="CG10" s="521"/>
      <c r="CH10" s="521"/>
      <c r="CI10" s="521"/>
      <c r="CJ10" s="521"/>
      <c r="CK10" s="521"/>
      <c r="CL10" s="521"/>
      <c r="CM10" s="521"/>
      <c r="CN10" s="521"/>
      <c r="CO10" s="521"/>
      <c r="CP10" s="521"/>
      <c r="CQ10" s="521"/>
      <c r="CR10" s="521"/>
      <c r="CS10" s="521"/>
      <c r="CT10" s="521"/>
      <c r="CU10" s="521"/>
      <c r="CV10" s="521"/>
      <c r="CW10" s="521"/>
    </row>
    <row r="11" spans="1:101" ht="11.25" customHeight="1">
      <c r="A11" s="522" t="s">
        <v>253</v>
      </c>
      <c r="B11" s="523" t="s">
        <v>311</v>
      </c>
      <c r="C11" s="524">
        <v>91097441</v>
      </c>
      <c r="D11" s="525">
        <v>33333</v>
      </c>
      <c r="E11" s="514">
        <v>63</v>
      </c>
      <c r="F11" s="325">
        <v>7</v>
      </c>
      <c r="G11" s="514">
        <v>0.9</v>
      </c>
      <c r="H11" s="526" t="s">
        <v>288</v>
      </c>
      <c r="I11" s="327">
        <v>15840</v>
      </c>
      <c r="J11" s="327">
        <v>400000</v>
      </c>
      <c r="K11" s="335">
        <v>8500</v>
      </c>
      <c r="L11" s="336" t="s">
        <v>256</v>
      </c>
      <c r="M11" s="341" t="s">
        <v>310</v>
      </c>
      <c r="N11" s="327">
        <v>310000</v>
      </c>
      <c r="O11" s="327">
        <v>4500</v>
      </c>
      <c r="P11" s="388">
        <f>SUM(R11:R16)</f>
        <v>40</v>
      </c>
      <c r="Q11" s="249" t="s">
        <v>257</v>
      </c>
      <c r="R11" s="527">
        <v>8</v>
      </c>
      <c r="S11" s="254"/>
      <c r="T11" s="254"/>
      <c r="U11" s="254"/>
      <c r="V11" s="214"/>
      <c r="W11" s="215"/>
      <c r="X11" s="254"/>
      <c r="Y11" s="518"/>
      <c r="Z11" s="254"/>
      <c r="AA11" s="218"/>
      <c r="AB11" s="219"/>
      <c r="AC11" s="254"/>
      <c r="AD11" s="254"/>
      <c r="AE11" s="254"/>
      <c r="AF11" s="223"/>
      <c r="AG11" s="224"/>
      <c r="AH11" s="254"/>
      <c r="AI11" s="254"/>
      <c r="AJ11" s="254"/>
      <c r="AK11" s="254"/>
      <c r="AL11" s="254"/>
      <c r="AM11" s="254"/>
      <c r="AN11" s="287"/>
      <c r="AO11" s="287"/>
      <c r="AP11" s="287"/>
      <c r="AQ11" s="288"/>
      <c r="AR11" s="287"/>
      <c r="AS11" s="287"/>
      <c r="AT11" s="253"/>
      <c r="AU11" s="515"/>
      <c r="AV11" s="515"/>
      <c r="AW11" s="515"/>
      <c r="AX11" s="515"/>
      <c r="AY11" s="515"/>
      <c r="AZ11" s="515"/>
      <c r="BA11" s="515"/>
      <c r="BB11" s="528"/>
      <c r="BC11" s="529"/>
      <c r="BD11" s="529"/>
      <c r="BE11" s="529"/>
      <c r="BF11" s="529"/>
      <c r="BG11" s="529"/>
      <c r="BH11" s="529"/>
      <c r="BI11" s="529"/>
      <c r="BJ11" s="254"/>
      <c r="BK11" s="530"/>
      <c r="BL11" s="530"/>
      <c r="BM11" s="530"/>
      <c r="BN11" s="530"/>
      <c r="BO11" s="254"/>
      <c r="BP11" s="531"/>
      <c r="BQ11" s="254"/>
      <c r="BR11" s="254"/>
      <c r="BS11" s="420"/>
      <c r="BT11" s="420"/>
      <c r="BU11" s="254"/>
      <c r="BV11" s="254"/>
      <c r="BW11" s="254"/>
      <c r="BX11" s="254"/>
      <c r="BY11" s="422"/>
      <c r="BZ11" s="422"/>
      <c r="CA11" s="254"/>
      <c r="CB11" s="423"/>
      <c r="CC11" s="254"/>
      <c r="CD11" s="424"/>
      <c r="CE11" s="254"/>
      <c r="CF11" s="532"/>
      <c r="CG11" s="532"/>
      <c r="CH11" s="532"/>
      <c r="CI11" s="532"/>
      <c r="CJ11" s="532"/>
      <c r="CK11" s="254"/>
      <c r="CL11" s="254"/>
      <c r="CM11" s="254"/>
      <c r="CN11" s="254"/>
      <c r="CO11" s="254"/>
      <c r="CP11" s="254"/>
      <c r="CQ11" s="254"/>
      <c r="CR11" s="254"/>
      <c r="CS11" s="254"/>
      <c r="CT11" s="254"/>
      <c r="CU11" s="254"/>
      <c r="CV11" s="254"/>
      <c r="CW11" s="533"/>
    </row>
    <row r="12" spans="1:101" ht="11.25" customHeight="1">
      <c r="A12" s="522"/>
      <c r="B12" s="523"/>
      <c r="C12" s="524"/>
      <c r="D12" s="534"/>
      <c r="E12" s="514"/>
      <c r="F12" s="325"/>
      <c r="G12" s="514"/>
      <c r="H12" s="388"/>
      <c r="I12" s="327"/>
      <c r="J12" s="327"/>
      <c r="K12" s="335"/>
      <c r="L12" s="336"/>
      <c r="M12"/>
      <c r="N12" s="327"/>
      <c r="O12" s="327"/>
      <c r="P12" s="388"/>
      <c r="Q12" s="249" t="s">
        <v>258</v>
      </c>
      <c r="R12" s="389">
        <v>8</v>
      </c>
      <c r="S12" s="289"/>
      <c r="T12" s="289"/>
      <c r="U12" s="213"/>
      <c r="V12" s="214"/>
      <c r="W12" s="215"/>
      <c r="X12" s="289"/>
      <c r="Y12" s="289"/>
      <c r="Z12" s="289"/>
      <c r="AA12" s="218"/>
      <c r="AB12" s="219"/>
      <c r="AC12" s="289"/>
      <c r="AD12" s="289"/>
      <c r="AE12" s="222"/>
      <c r="AF12" s="289"/>
      <c r="AG12" s="224"/>
      <c r="AH12" s="289"/>
      <c r="AI12" s="289"/>
      <c r="AJ12" s="289"/>
      <c r="AK12" s="227"/>
      <c r="AL12" s="181"/>
      <c r="AM12" s="289"/>
      <c r="AN12" s="251"/>
      <c r="AO12" s="251"/>
      <c r="AP12" s="251"/>
      <c r="AQ12" s="252"/>
      <c r="AR12" s="251"/>
      <c r="AS12" s="251"/>
      <c r="AT12" s="273"/>
      <c r="AU12" s="515"/>
      <c r="AV12" s="515"/>
      <c r="AW12" s="515"/>
      <c r="AX12" s="515"/>
      <c r="AY12" s="515"/>
      <c r="AZ12" s="515"/>
      <c r="BA12" s="515"/>
      <c r="BB12" s="528"/>
      <c r="BC12" s="529"/>
      <c r="BD12" s="529"/>
      <c r="BE12" s="529"/>
      <c r="BF12" s="529"/>
      <c r="BG12" s="529"/>
      <c r="BH12" s="529"/>
      <c r="BI12" s="529"/>
      <c r="BJ12" s="254"/>
      <c r="BK12" s="530"/>
      <c r="BL12" s="530"/>
      <c r="BM12" s="530"/>
      <c r="BN12" s="530"/>
      <c r="BO12" s="254"/>
      <c r="BP12" s="254"/>
      <c r="BQ12" s="254"/>
      <c r="BR12" s="254"/>
      <c r="BS12" s="420"/>
      <c r="BT12" s="420"/>
      <c r="BU12" s="254"/>
      <c r="BV12" s="254"/>
      <c r="BW12" s="254"/>
      <c r="BX12" s="254"/>
      <c r="BY12" s="422"/>
      <c r="BZ12" s="422"/>
      <c r="CA12" s="254"/>
      <c r="CB12" s="254"/>
      <c r="CC12" s="254"/>
      <c r="CD12" s="254"/>
      <c r="CE12" s="254"/>
      <c r="CF12" s="532"/>
      <c r="CG12" s="532"/>
      <c r="CH12" s="532"/>
      <c r="CI12" s="532"/>
      <c r="CJ12" s="532"/>
      <c r="CK12" s="254"/>
      <c r="CL12" s="254"/>
      <c r="CM12" s="254"/>
      <c r="CN12" s="254"/>
      <c r="CO12" s="254"/>
      <c r="CP12" s="254"/>
      <c r="CQ12" s="254"/>
      <c r="CR12" s="254"/>
      <c r="CS12" s="254"/>
      <c r="CT12" s="254"/>
      <c r="CU12" s="254"/>
      <c r="CV12" s="254"/>
      <c r="CW12" s="533"/>
    </row>
    <row r="13" spans="1:101" ht="11.25" customHeight="1">
      <c r="A13" s="522"/>
      <c r="B13" s="523"/>
      <c r="C13" s="516"/>
      <c r="D13" s="534"/>
      <c r="E13" s="514"/>
      <c r="F13" s="325"/>
      <c r="G13" s="514"/>
      <c r="H13" s="388"/>
      <c r="I13" s="327"/>
      <c r="J13" s="327"/>
      <c r="K13" s="335"/>
      <c r="L13" s="336"/>
      <c r="M13" s="371"/>
      <c r="N13" s="327"/>
      <c r="O13" s="327"/>
      <c r="P13" s="388"/>
      <c r="Q13" s="249" t="s">
        <v>259</v>
      </c>
      <c r="R13" s="389">
        <v>8</v>
      </c>
      <c r="S13" s="289"/>
      <c r="T13" s="212"/>
      <c r="U13" s="213"/>
      <c r="V13" s="214"/>
      <c r="W13" s="215"/>
      <c r="X13" s="167"/>
      <c r="Y13" s="289"/>
      <c r="Z13" s="169"/>
      <c r="AA13" s="218"/>
      <c r="AB13" s="289"/>
      <c r="AC13" s="289"/>
      <c r="AD13" s="289"/>
      <c r="AE13" s="222"/>
      <c r="AF13" s="289"/>
      <c r="AG13" s="289"/>
      <c r="AH13" s="225"/>
      <c r="AI13" s="289"/>
      <c r="AJ13" s="289"/>
      <c r="AK13" s="227"/>
      <c r="AL13" s="181"/>
      <c r="AM13" s="289"/>
      <c r="AN13" s="251"/>
      <c r="AO13" s="251"/>
      <c r="AP13" s="251"/>
      <c r="AQ13" s="252"/>
      <c r="AR13" s="251"/>
      <c r="AS13" s="251"/>
      <c r="AT13" s="273"/>
      <c r="AU13" s="515"/>
      <c r="AV13" s="515"/>
      <c r="AW13" s="515"/>
      <c r="AX13" s="515"/>
      <c r="AY13" s="515"/>
      <c r="AZ13" s="515"/>
      <c r="BA13" s="515"/>
      <c r="BB13" s="528"/>
      <c r="BC13" s="529"/>
      <c r="BD13" s="529"/>
      <c r="BE13" s="529"/>
      <c r="BF13" s="529"/>
      <c r="BG13" s="529"/>
      <c r="BH13" s="529"/>
      <c r="BI13" s="529"/>
      <c r="BJ13" s="254"/>
      <c r="BK13" s="530"/>
      <c r="BL13" s="530"/>
      <c r="BM13" s="530"/>
      <c r="BN13" s="530"/>
      <c r="BO13" s="254"/>
      <c r="BP13" s="254"/>
      <c r="BQ13" s="254"/>
      <c r="BR13" s="254"/>
      <c r="BS13" s="420"/>
      <c r="BT13" s="420"/>
      <c r="BU13" s="254"/>
      <c r="BV13" s="254"/>
      <c r="BW13" s="254"/>
      <c r="BX13" s="254"/>
      <c r="BY13" s="422"/>
      <c r="BZ13" s="422"/>
      <c r="CA13" s="254"/>
      <c r="CB13" s="254"/>
      <c r="CC13" s="254"/>
      <c r="CD13" s="254"/>
      <c r="CE13" s="254"/>
      <c r="CF13" s="532"/>
      <c r="CG13" s="532"/>
      <c r="CH13" s="532"/>
      <c r="CI13" s="532"/>
      <c r="CJ13" s="532"/>
      <c r="CK13" s="254"/>
      <c r="CL13" s="254"/>
      <c r="CM13" s="254"/>
      <c r="CN13" s="254"/>
      <c r="CO13" s="254"/>
      <c r="CP13" s="254"/>
      <c r="CQ13" s="254"/>
      <c r="CR13" s="254"/>
      <c r="CS13" s="254"/>
      <c r="CT13" s="254"/>
      <c r="CU13" s="254"/>
      <c r="CV13" s="254"/>
      <c r="CW13" s="533"/>
    </row>
    <row r="14" spans="1:101" ht="11.25" customHeight="1">
      <c r="A14" s="522"/>
      <c r="B14" s="523"/>
      <c r="C14" s="524"/>
      <c r="D14" s="534"/>
      <c r="E14" s="514"/>
      <c r="F14" s="325"/>
      <c r="G14" s="514"/>
      <c r="H14" s="388"/>
      <c r="I14" s="327"/>
      <c r="J14" s="327"/>
      <c r="K14" s="335"/>
      <c r="L14" s="336"/>
      <c r="M14" s="371"/>
      <c r="N14" s="327"/>
      <c r="O14" s="327"/>
      <c r="P14" s="388"/>
      <c r="Q14" s="249" t="s">
        <v>260</v>
      </c>
      <c r="R14" s="389">
        <v>8</v>
      </c>
      <c r="S14" s="289"/>
      <c r="T14" s="289"/>
      <c r="U14" s="213"/>
      <c r="V14" s="214"/>
      <c r="W14" s="215"/>
      <c r="X14" s="289"/>
      <c r="Y14" s="289"/>
      <c r="Z14" s="289"/>
      <c r="AA14" s="218"/>
      <c r="AB14" s="219"/>
      <c r="AC14" s="289"/>
      <c r="AD14" s="289"/>
      <c r="AE14" s="222"/>
      <c r="AF14" s="289"/>
      <c r="AG14" s="224"/>
      <c r="AH14" s="289"/>
      <c r="AI14" s="289"/>
      <c r="AJ14" s="289"/>
      <c r="AK14" s="227"/>
      <c r="AL14" s="181"/>
      <c r="AM14" s="289"/>
      <c r="AN14" s="251"/>
      <c r="AO14" s="251"/>
      <c r="AP14" s="251"/>
      <c r="AQ14" s="252"/>
      <c r="AR14" s="251"/>
      <c r="AS14" s="251"/>
      <c r="AT14" s="273"/>
      <c r="AU14" s="515"/>
      <c r="AV14" s="515"/>
      <c r="AW14" s="515"/>
      <c r="AX14" s="515"/>
      <c r="AY14" s="515"/>
      <c r="AZ14" s="515"/>
      <c r="BA14" s="515"/>
      <c r="BB14" s="528"/>
      <c r="BC14" s="529"/>
      <c r="BD14" s="529"/>
      <c r="BE14" s="529"/>
      <c r="BF14" s="529"/>
      <c r="BG14" s="529"/>
      <c r="BH14" s="529"/>
      <c r="BI14" s="529"/>
      <c r="BJ14" s="254"/>
      <c r="BK14" s="530"/>
      <c r="BL14" s="530"/>
      <c r="BM14" s="530"/>
      <c r="BN14" s="530"/>
      <c r="BO14" s="254"/>
      <c r="BP14" s="254"/>
      <c r="BQ14" s="254"/>
      <c r="BR14" s="254"/>
      <c r="BS14" s="420"/>
      <c r="BT14" s="420"/>
      <c r="BU14" s="254"/>
      <c r="BV14" s="254"/>
      <c r="BW14" s="254"/>
      <c r="BX14" s="254"/>
      <c r="BY14" s="422"/>
      <c r="BZ14" s="422"/>
      <c r="CA14" s="254"/>
      <c r="CB14" s="254"/>
      <c r="CC14" s="254"/>
      <c r="CD14" s="254"/>
      <c r="CE14" s="254"/>
      <c r="CF14" s="532"/>
      <c r="CG14" s="532"/>
      <c r="CH14" s="532"/>
      <c r="CI14" s="532"/>
      <c r="CJ14" s="532"/>
      <c r="CK14" s="254"/>
      <c r="CL14" s="254"/>
      <c r="CM14" s="254"/>
      <c r="CN14" s="254"/>
      <c r="CO14" s="254"/>
      <c r="CP14" s="254"/>
      <c r="CQ14" s="254"/>
      <c r="CR14" s="254"/>
      <c r="CS14" s="254"/>
      <c r="CT14" s="254"/>
      <c r="CU14" s="254"/>
      <c r="CV14" s="254"/>
      <c r="CW14" s="533"/>
    </row>
    <row r="15" spans="1:101" ht="11.25" customHeight="1">
      <c r="A15" s="522"/>
      <c r="B15" s="523"/>
      <c r="C15" s="524"/>
      <c r="D15" s="534"/>
      <c r="E15" s="514"/>
      <c r="F15" s="325"/>
      <c r="G15" s="514"/>
      <c r="H15" s="388"/>
      <c r="I15" s="327"/>
      <c r="J15" s="327"/>
      <c r="K15" s="335"/>
      <c r="L15" s="336"/>
      <c r="M15" s="371"/>
      <c r="N15" s="327"/>
      <c r="O15" s="327"/>
      <c r="P15" s="388"/>
      <c r="Q15" s="249" t="s">
        <v>261</v>
      </c>
      <c r="R15" s="389">
        <v>4</v>
      </c>
      <c r="S15" s="289"/>
      <c r="T15" s="212"/>
      <c r="U15" s="213"/>
      <c r="V15" s="214"/>
      <c r="W15" s="289"/>
      <c r="X15" s="167"/>
      <c r="Y15" s="518"/>
      <c r="Z15" s="169"/>
      <c r="AA15" s="218"/>
      <c r="AB15" s="289"/>
      <c r="AC15" s="289"/>
      <c r="AD15" s="289"/>
      <c r="AE15" s="222"/>
      <c r="AF15" s="223"/>
      <c r="AG15" s="289"/>
      <c r="AH15" s="225"/>
      <c r="AI15" s="289"/>
      <c r="AJ15" s="289"/>
      <c r="AK15" s="227"/>
      <c r="AL15" s="181"/>
      <c r="AM15" s="289"/>
      <c r="AN15" s="251"/>
      <c r="AO15" s="251"/>
      <c r="AP15" s="251"/>
      <c r="AQ15" s="252"/>
      <c r="AR15" s="251"/>
      <c r="AS15" s="251"/>
      <c r="AT15" s="273"/>
      <c r="AU15" s="515"/>
      <c r="AV15" s="515"/>
      <c r="AW15" s="515"/>
      <c r="AX15" s="515"/>
      <c r="AY15" s="515"/>
      <c r="AZ15" s="515"/>
      <c r="BA15" s="515"/>
      <c r="BB15" s="528"/>
      <c r="BC15" s="529"/>
      <c r="BD15" s="529"/>
      <c r="BE15" s="529"/>
      <c r="BF15" s="529"/>
      <c r="BG15" s="529"/>
      <c r="BH15" s="529"/>
      <c r="BI15" s="529"/>
      <c r="BJ15" s="254"/>
      <c r="BK15" s="530"/>
      <c r="BL15" s="530"/>
      <c r="BM15" s="530"/>
      <c r="BN15" s="530"/>
      <c r="BO15" s="254"/>
      <c r="BP15" s="254"/>
      <c r="BQ15" s="254"/>
      <c r="BR15" s="254"/>
      <c r="BS15" s="420"/>
      <c r="BT15" s="420"/>
      <c r="BU15" s="254"/>
      <c r="BV15" s="254"/>
      <c r="BW15" s="254"/>
      <c r="BX15" s="254"/>
      <c r="BY15" s="422"/>
      <c r="BZ15" s="422"/>
      <c r="CA15" s="254"/>
      <c r="CB15" s="254"/>
      <c r="CC15" s="254"/>
      <c r="CD15" s="254"/>
      <c r="CE15" s="254"/>
      <c r="CF15" s="532"/>
      <c r="CG15" s="532"/>
      <c r="CH15" s="532"/>
      <c r="CI15" s="532"/>
      <c r="CJ15" s="532"/>
      <c r="CK15" s="254"/>
      <c r="CL15" s="254"/>
      <c r="CM15" s="254"/>
      <c r="CN15" s="254"/>
      <c r="CO15" s="254"/>
      <c r="CP15" s="254"/>
      <c r="CQ15" s="254"/>
      <c r="CR15" s="254"/>
      <c r="CS15" s="254"/>
      <c r="CT15" s="254"/>
      <c r="CU15" s="254"/>
      <c r="CV15" s="254"/>
      <c r="CW15" s="533"/>
    </row>
    <row r="16" spans="1:101" ht="11.25" customHeight="1">
      <c r="A16" s="522"/>
      <c r="B16" s="523"/>
      <c r="C16" s="524"/>
      <c r="D16" s="534"/>
      <c r="E16" s="514"/>
      <c r="F16" s="325"/>
      <c r="G16" s="514"/>
      <c r="H16" s="388"/>
      <c r="I16" s="327"/>
      <c r="J16" s="327"/>
      <c r="K16" s="339"/>
      <c r="L16" s="340"/>
      <c r="M16" s="535"/>
      <c r="N16" s="327"/>
      <c r="O16" s="327"/>
      <c r="P16" s="388"/>
      <c r="Q16" s="249" t="s">
        <v>262</v>
      </c>
      <c r="R16" s="389">
        <v>4</v>
      </c>
      <c r="S16" s="293"/>
      <c r="T16" s="212"/>
      <c r="U16" s="213"/>
      <c r="V16" s="214"/>
      <c r="W16" s="293"/>
      <c r="X16" s="167"/>
      <c r="Y16" s="520"/>
      <c r="Z16" s="169"/>
      <c r="AA16" s="218"/>
      <c r="AB16" s="289"/>
      <c r="AC16" s="293"/>
      <c r="AD16" s="293"/>
      <c r="AE16" s="222"/>
      <c r="AF16" s="223"/>
      <c r="AG16" s="293"/>
      <c r="AH16" s="225"/>
      <c r="AI16" s="293"/>
      <c r="AJ16" s="293"/>
      <c r="AK16" s="227"/>
      <c r="AL16" s="181"/>
      <c r="AM16" s="293"/>
      <c r="AN16" s="251"/>
      <c r="AO16" s="251"/>
      <c r="AP16" s="251"/>
      <c r="AQ16" s="252"/>
      <c r="AR16" s="251"/>
      <c r="AS16" s="251"/>
      <c r="AT16" s="277"/>
      <c r="AU16" s="515"/>
      <c r="AV16" s="515"/>
      <c r="AW16" s="515"/>
      <c r="AX16" s="515"/>
      <c r="AY16" s="515"/>
      <c r="AZ16" s="515"/>
      <c r="BA16" s="515"/>
      <c r="BB16" s="528"/>
      <c r="BC16" s="529"/>
      <c r="BD16" s="529"/>
      <c r="BE16" s="529"/>
      <c r="BF16" s="529"/>
      <c r="BG16" s="529"/>
      <c r="BH16" s="529"/>
      <c r="BI16" s="529"/>
      <c r="BJ16" s="254"/>
      <c r="BK16" s="530"/>
      <c r="BL16" s="530"/>
      <c r="BM16" s="530"/>
      <c r="BN16" s="530"/>
      <c r="BO16" s="254"/>
      <c r="BP16" s="254"/>
      <c r="BQ16" s="254"/>
      <c r="BR16" s="254"/>
      <c r="BS16" s="420"/>
      <c r="BT16" s="420"/>
      <c r="BU16" s="254"/>
      <c r="BV16" s="254"/>
      <c r="BW16" s="254"/>
      <c r="BX16" s="254"/>
      <c r="BY16" s="422"/>
      <c r="BZ16" s="422"/>
      <c r="CA16" s="254"/>
      <c r="CB16" s="254"/>
      <c r="CC16" s="254"/>
      <c r="CD16" s="254"/>
      <c r="CE16" s="254"/>
      <c r="CF16" s="532"/>
      <c r="CG16" s="532"/>
      <c r="CH16" s="532"/>
      <c r="CI16" s="532"/>
      <c r="CJ16" s="532"/>
      <c r="CK16" s="254"/>
      <c r="CL16" s="254"/>
      <c r="CM16" s="254"/>
      <c r="CN16" s="254"/>
      <c r="CO16" s="254"/>
      <c r="CP16" s="254"/>
      <c r="CQ16" s="254"/>
      <c r="CR16" s="254"/>
      <c r="CS16" s="254"/>
      <c r="CT16" s="254"/>
      <c r="CU16" s="254"/>
      <c r="CV16" s="254"/>
      <c r="CW16" s="533"/>
    </row>
    <row r="17" spans="1:101" s="122" customFormat="1" ht="5.25" customHeight="1">
      <c r="A17" s="521"/>
      <c r="B17" s="521"/>
      <c r="C17" s="521"/>
      <c r="D17" s="521"/>
      <c r="E17" s="521"/>
      <c r="F17" s="521"/>
      <c r="G17" s="521"/>
      <c r="H17" s="521"/>
      <c r="I17" s="521"/>
      <c r="J17" s="521"/>
      <c r="K17" s="521"/>
      <c r="L17" s="521"/>
      <c r="M17" s="521"/>
      <c r="N17" s="521"/>
      <c r="O17" s="521"/>
      <c r="P17" s="521"/>
      <c r="Q17" s="521"/>
      <c r="R17" s="521"/>
      <c r="S17" s="521"/>
      <c r="T17" s="521"/>
      <c r="U17" s="521"/>
      <c r="V17" s="521"/>
      <c r="W17" s="521"/>
      <c r="X17" s="521"/>
      <c r="Y17" s="521"/>
      <c r="Z17" s="521"/>
      <c r="AA17" s="521"/>
      <c r="AB17" s="521"/>
      <c r="AC17" s="521"/>
      <c r="AD17" s="521"/>
      <c r="AE17" s="521"/>
      <c r="AF17" s="521"/>
      <c r="AG17" s="521"/>
      <c r="AH17" s="521"/>
      <c r="AI17" s="521"/>
      <c r="AJ17" s="521"/>
      <c r="AK17" s="521"/>
      <c r="AL17" s="521"/>
      <c r="AM17" s="521"/>
      <c r="AN17" s="521"/>
      <c r="AO17" s="521"/>
      <c r="AP17" s="521"/>
      <c r="AQ17" s="521"/>
      <c r="AR17" s="521"/>
      <c r="AS17" s="521"/>
      <c r="AT17" s="521"/>
      <c r="AU17" s="521"/>
      <c r="AV17" s="521"/>
      <c r="AW17" s="521"/>
      <c r="AX17" s="521"/>
      <c r="AY17" s="521"/>
      <c r="AZ17" s="521"/>
      <c r="BA17" s="521"/>
      <c r="BB17" s="521"/>
      <c r="BC17" s="521"/>
      <c r="BD17" s="521"/>
      <c r="BE17" s="521"/>
      <c r="BF17" s="521"/>
      <c r="BG17" s="521"/>
      <c r="BH17" s="521"/>
      <c r="BI17" s="521"/>
      <c r="BJ17" s="521"/>
      <c r="BK17" s="521"/>
      <c r="BL17" s="521"/>
      <c r="BM17" s="521"/>
      <c r="BN17" s="521"/>
      <c r="BO17" s="521"/>
      <c r="BP17" s="521"/>
      <c r="BQ17" s="521"/>
      <c r="BR17" s="521"/>
      <c r="BS17" s="521"/>
      <c r="BT17" s="521"/>
      <c r="BU17" s="521"/>
      <c r="BV17" s="521"/>
      <c r="BW17" s="521"/>
      <c r="BX17" s="521"/>
      <c r="BY17" s="521"/>
      <c r="BZ17" s="521"/>
      <c r="CA17" s="521"/>
      <c r="CB17" s="521"/>
      <c r="CC17" s="521"/>
      <c r="CD17" s="521"/>
      <c r="CE17" s="521"/>
      <c r="CF17" s="521"/>
      <c r="CG17" s="521"/>
      <c r="CH17" s="521"/>
      <c r="CI17" s="521"/>
      <c r="CJ17" s="521"/>
      <c r="CK17" s="521"/>
      <c r="CL17" s="521"/>
      <c r="CM17" s="521"/>
      <c r="CN17" s="521"/>
      <c r="CO17" s="521"/>
      <c r="CP17" s="521"/>
      <c r="CQ17" s="521"/>
      <c r="CR17" s="521"/>
      <c r="CS17" s="521"/>
      <c r="CT17" s="521"/>
      <c r="CU17" s="521"/>
      <c r="CV17" s="521"/>
      <c r="CW17" s="521"/>
    </row>
    <row r="18" spans="1:101" ht="11.25" customHeight="1">
      <c r="A18" s="536" t="s">
        <v>263</v>
      </c>
      <c r="B18" s="537" t="s">
        <v>312</v>
      </c>
      <c r="C18" s="512">
        <v>86438544</v>
      </c>
      <c r="D18" s="525">
        <v>33333</v>
      </c>
      <c r="E18" s="514">
        <v>57.41</v>
      </c>
      <c r="F18" s="267">
        <v>6</v>
      </c>
      <c r="G18" s="538">
        <v>0.7</v>
      </c>
      <c r="H18" s="526" t="s">
        <v>273</v>
      </c>
      <c r="I18" s="327">
        <v>14200</v>
      </c>
      <c r="J18" s="327">
        <v>450000</v>
      </c>
      <c r="K18" s="328">
        <v>11000</v>
      </c>
      <c r="L18" s="246" t="s">
        <v>256</v>
      </c>
      <c r="M18" s="247" t="s">
        <v>310</v>
      </c>
      <c r="N18" s="269">
        <v>248800</v>
      </c>
      <c r="O18" s="269">
        <v>3732</v>
      </c>
      <c r="P18" s="388">
        <v>40</v>
      </c>
      <c r="Q18" s="249" t="s">
        <v>257</v>
      </c>
      <c r="R18" s="389">
        <v>8</v>
      </c>
      <c r="S18" s="254"/>
      <c r="T18" s="289"/>
      <c r="U18" s="289"/>
      <c r="V18" s="214"/>
      <c r="W18" s="215"/>
      <c r="X18" s="289"/>
      <c r="Y18" s="254"/>
      <c r="Z18" s="349"/>
      <c r="AA18" s="218"/>
      <c r="AB18" s="254"/>
      <c r="AC18" s="254"/>
      <c r="AD18" s="254"/>
      <c r="AE18" s="254"/>
      <c r="AF18" s="254"/>
      <c r="AG18" s="224"/>
      <c r="AH18" s="254"/>
      <c r="AI18" s="254"/>
      <c r="AJ18" s="254"/>
      <c r="AK18" s="227"/>
      <c r="AL18" s="254"/>
      <c r="AM18" s="254"/>
      <c r="AN18" s="251"/>
      <c r="AO18" s="251"/>
      <c r="AP18" s="251"/>
      <c r="AQ18" s="252"/>
      <c r="AR18" s="251"/>
      <c r="AS18" s="251"/>
      <c r="AT18" s="253"/>
      <c r="AU18" s="515"/>
      <c r="AV18" s="515"/>
      <c r="AW18" s="515"/>
      <c r="AX18" s="515"/>
      <c r="AY18" s="515"/>
      <c r="AZ18" s="515"/>
      <c r="BA18" s="515"/>
      <c r="BB18" s="539"/>
      <c r="BC18" s="529"/>
      <c r="BD18" s="529"/>
      <c r="BE18" s="529"/>
      <c r="BF18" s="529"/>
      <c r="BG18" s="529"/>
      <c r="BH18" s="529"/>
      <c r="BI18" s="529"/>
      <c r="BJ18" s="254"/>
      <c r="BK18" s="530"/>
      <c r="BL18" s="530"/>
      <c r="BM18" s="530"/>
      <c r="BN18" s="530"/>
      <c r="BO18" s="254"/>
      <c r="BP18" s="531"/>
      <c r="BQ18" s="254"/>
      <c r="BR18" s="254"/>
      <c r="BS18" s="420"/>
      <c r="BT18" s="420"/>
      <c r="BU18" s="254"/>
      <c r="BV18" s="254"/>
      <c r="BW18" s="254"/>
      <c r="BX18" s="254"/>
      <c r="BY18" s="422"/>
      <c r="BZ18" s="422"/>
      <c r="CA18" s="254"/>
      <c r="CB18" s="423"/>
      <c r="CC18" s="254"/>
      <c r="CD18" s="424"/>
      <c r="CE18" s="254"/>
      <c r="CF18" s="532"/>
      <c r="CG18" s="532"/>
      <c r="CH18" s="532"/>
      <c r="CI18" s="532"/>
      <c r="CJ18" s="532"/>
      <c r="CK18" s="254"/>
      <c r="CL18" s="254"/>
      <c r="CM18" s="254"/>
      <c r="CN18" s="254"/>
      <c r="CO18" s="254"/>
      <c r="CP18" s="254"/>
      <c r="CQ18" s="254"/>
      <c r="CR18" s="254"/>
      <c r="CS18" s="254"/>
      <c r="CT18" s="254"/>
      <c r="CU18" s="254"/>
      <c r="CV18" s="254"/>
      <c r="CW18" s="533"/>
    </row>
    <row r="19" spans="1:101" ht="11.25" customHeight="1">
      <c r="A19" s="536"/>
      <c r="B19" s="537"/>
      <c r="C19" s="512"/>
      <c r="D19" s="540"/>
      <c r="E19" s="514"/>
      <c r="F19" s="267"/>
      <c r="G19" s="514"/>
      <c r="H19" s="388"/>
      <c r="I19" s="327"/>
      <c r="J19" s="327"/>
      <c r="K19" s="335"/>
      <c r="L19" s="336"/>
      <c r="M19"/>
      <c r="N19" s="269"/>
      <c r="O19" s="269"/>
      <c r="P19" s="388"/>
      <c r="Q19" s="249" t="s">
        <v>258</v>
      </c>
      <c r="R19" s="389">
        <v>8</v>
      </c>
      <c r="S19" s="289"/>
      <c r="T19" s="289"/>
      <c r="U19" s="213"/>
      <c r="V19" s="214"/>
      <c r="W19" s="215"/>
      <c r="X19" s="289"/>
      <c r="Y19"/>
      <c r="Z19" s="169"/>
      <c r="AA19" s="218"/>
      <c r="AB19" s="219"/>
      <c r="AC19" s="289"/>
      <c r="AD19" s="289"/>
      <c r="AE19" s="289"/>
      <c r="AF19" s="289"/>
      <c r="AG19" s="224"/>
      <c r="AH19" s="289"/>
      <c r="AI19" s="289"/>
      <c r="AJ19" s="289"/>
      <c r="AK19" s="227"/>
      <c r="AL19" s="289"/>
      <c r="AM19" s="289"/>
      <c r="AN19" s="251"/>
      <c r="AO19" s="251"/>
      <c r="AP19" s="251"/>
      <c r="AQ19" s="252"/>
      <c r="AR19" s="251"/>
      <c r="AS19" s="251"/>
      <c r="AT19" s="273"/>
      <c r="AU19" s="515"/>
      <c r="AV19" s="515"/>
      <c r="AW19" s="515"/>
      <c r="AX19" s="515"/>
      <c r="AY19" s="515"/>
      <c r="AZ19" s="515"/>
      <c r="BA19" s="515"/>
      <c r="BB19" s="539"/>
      <c r="BC19" s="529"/>
      <c r="BD19" s="529"/>
      <c r="BE19" s="529"/>
      <c r="BF19" s="529"/>
      <c r="BG19" s="529"/>
      <c r="BH19" s="529"/>
      <c r="BI19" s="529"/>
      <c r="BJ19" s="254"/>
      <c r="BK19" s="530"/>
      <c r="BL19" s="530"/>
      <c r="BM19" s="530"/>
      <c r="BN19" s="530"/>
      <c r="BO19" s="254"/>
      <c r="BP19" s="254"/>
      <c r="BQ19" s="254"/>
      <c r="BR19" s="254"/>
      <c r="BS19" s="254"/>
      <c r="BT19" s="254"/>
      <c r="BU19" s="254"/>
      <c r="BV19" s="254"/>
      <c r="BW19" s="254"/>
      <c r="BX19" s="254"/>
      <c r="BY19" s="422"/>
      <c r="BZ19" s="422"/>
      <c r="CA19" s="254"/>
      <c r="CB19" s="254"/>
      <c r="CC19" s="254"/>
      <c r="CD19" s="254"/>
      <c r="CE19" s="254"/>
      <c r="CF19" s="532"/>
      <c r="CG19" s="532"/>
      <c r="CH19" s="532"/>
      <c r="CI19" s="532"/>
      <c r="CJ19" s="532"/>
      <c r="CK19" s="254"/>
      <c r="CL19" s="254"/>
      <c r="CM19" s="254"/>
      <c r="CN19" s="254"/>
      <c r="CO19" s="254"/>
      <c r="CP19" s="254"/>
      <c r="CQ19" s="254"/>
      <c r="CR19" s="254"/>
      <c r="CS19" s="254"/>
      <c r="CT19" s="254"/>
      <c r="CU19" s="254"/>
      <c r="CV19" s="254"/>
      <c r="CW19" s="533"/>
    </row>
    <row r="20" spans="1:101" ht="11.25" customHeight="1">
      <c r="A20" s="536"/>
      <c r="B20" s="537"/>
      <c r="C20" s="516"/>
      <c r="D20" s="540"/>
      <c r="E20" s="514"/>
      <c r="F20" s="267"/>
      <c r="G20" s="514"/>
      <c r="H20" s="388"/>
      <c r="I20" s="327"/>
      <c r="J20" s="327"/>
      <c r="K20" s="335"/>
      <c r="L20" s="336"/>
      <c r="M20" s="517"/>
      <c r="N20" s="269"/>
      <c r="O20" s="269"/>
      <c r="P20" s="388"/>
      <c r="Q20" s="249" t="s">
        <v>259</v>
      </c>
      <c r="R20" s="389">
        <v>8</v>
      </c>
      <c r="S20" s="289"/>
      <c r="T20" s="212"/>
      <c r="U20" s="213"/>
      <c r="V20" s="214"/>
      <c r="W20" s="289"/>
      <c r="X20" s="167"/>
      <c r="Y20" s="289"/>
      <c r="Z20" s="169"/>
      <c r="AA20" s="218"/>
      <c r="AB20" s="289"/>
      <c r="AC20" s="289"/>
      <c r="AD20" s="289"/>
      <c r="AE20" s="289"/>
      <c r="AF20" s="223"/>
      <c r="AG20" s="289"/>
      <c r="AH20" s="289"/>
      <c r="AI20" s="289"/>
      <c r="AJ20" s="289"/>
      <c r="AK20" s="227"/>
      <c r="AL20" s="289"/>
      <c r="AM20" s="289"/>
      <c r="AN20" s="251"/>
      <c r="AO20" s="251"/>
      <c r="AP20" s="251"/>
      <c r="AQ20" s="252"/>
      <c r="AR20" s="251"/>
      <c r="AS20" s="251"/>
      <c r="AT20" s="273"/>
      <c r="AU20" s="515"/>
      <c r="AV20" s="515"/>
      <c r="AW20" s="515"/>
      <c r="AX20" s="515"/>
      <c r="AY20" s="515"/>
      <c r="AZ20" s="515"/>
      <c r="BA20" s="515"/>
      <c r="BB20" s="539"/>
      <c r="BC20" s="529"/>
      <c r="BD20" s="529"/>
      <c r="BE20" s="529"/>
      <c r="BF20" s="529"/>
      <c r="BG20" s="529"/>
      <c r="BH20" s="529"/>
      <c r="BI20" s="529"/>
      <c r="BJ20" s="254"/>
      <c r="BK20" s="530"/>
      <c r="BL20" s="530"/>
      <c r="BM20" s="530"/>
      <c r="BN20" s="530"/>
      <c r="BO20" s="254"/>
      <c r="BP20" s="254"/>
      <c r="BQ20" s="254"/>
      <c r="BR20" s="254"/>
      <c r="BS20" s="254"/>
      <c r="BT20" s="254"/>
      <c r="BU20" s="254"/>
      <c r="BV20" s="254"/>
      <c r="BW20" s="254"/>
      <c r="BX20" s="254"/>
      <c r="BY20" s="422"/>
      <c r="BZ20" s="422"/>
      <c r="CA20" s="254"/>
      <c r="CB20" s="254"/>
      <c r="CC20" s="254"/>
      <c r="CD20" s="254"/>
      <c r="CE20" s="254"/>
      <c r="CF20" s="532"/>
      <c r="CG20" s="532"/>
      <c r="CH20" s="532"/>
      <c r="CI20" s="532"/>
      <c r="CJ20" s="532"/>
      <c r="CK20" s="254"/>
      <c r="CL20" s="254"/>
      <c r="CM20" s="254"/>
      <c r="CN20" s="254"/>
      <c r="CO20" s="254"/>
      <c r="CP20" s="254"/>
      <c r="CQ20" s="254"/>
      <c r="CR20" s="254"/>
      <c r="CS20" s="254"/>
      <c r="CT20" s="254"/>
      <c r="CU20" s="254"/>
      <c r="CV20" s="254"/>
      <c r="CW20" s="533"/>
    </row>
    <row r="21" spans="1:101" ht="11.25" customHeight="1">
      <c r="A21" s="536"/>
      <c r="B21" s="537"/>
      <c r="C21" s="512"/>
      <c r="D21" s="540"/>
      <c r="E21" s="514"/>
      <c r="F21" s="267"/>
      <c r="G21" s="514"/>
      <c r="H21" s="388"/>
      <c r="I21" s="327"/>
      <c r="J21" s="327"/>
      <c r="K21" s="335"/>
      <c r="L21" s="336"/>
      <c r="M21" s="517"/>
      <c r="N21" s="269"/>
      <c r="O21" s="269"/>
      <c r="P21" s="388"/>
      <c r="Q21" s="249" t="s">
        <v>260</v>
      </c>
      <c r="R21" s="389">
        <v>8</v>
      </c>
      <c r="S21" s="289"/>
      <c r="T21" s="289"/>
      <c r="U21" s="213"/>
      <c r="V21" s="214"/>
      <c r="W21" s="215"/>
      <c r="X21" s="289"/>
      <c r="Y21" s="289"/>
      <c r="Z21" s="169"/>
      <c r="AA21" s="218"/>
      <c r="AB21" s="219"/>
      <c r="AC21" s="289"/>
      <c r="AD21" s="289"/>
      <c r="AE21" s="289"/>
      <c r="AF21" s="289"/>
      <c r="AG21" s="224"/>
      <c r="AH21" s="289"/>
      <c r="AI21" s="289"/>
      <c r="AJ21" s="289"/>
      <c r="AK21" s="227"/>
      <c r="AL21" s="289"/>
      <c r="AM21" s="289"/>
      <c r="AN21" s="251"/>
      <c r="AO21" s="251"/>
      <c r="AP21" s="251"/>
      <c r="AQ21" s="252"/>
      <c r="AR21" s="251"/>
      <c r="AS21" s="251"/>
      <c r="AT21" s="273"/>
      <c r="AU21" s="515"/>
      <c r="AV21" s="515"/>
      <c r="AW21" s="515"/>
      <c r="AX21" s="515"/>
      <c r="AY21" s="515"/>
      <c r="AZ21" s="515"/>
      <c r="BA21" s="515"/>
      <c r="BB21" s="539"/>
      <c r="BC21" s="529"/>
      <c r="BD21" s="529"/>
      <c r="BE21" s="529"/>
      <c r="BF21" s="529"/>
      <c r="BG21" s="529"/>
      <c r="BH21" s="529"/>
      <c r="BI21" s="529"/>
      <c r="BJ21" s="254"/>
      <c r="BK21" s="530"/>
      <c r="BL21" s="530"/>
      <c r="BM21" s="530"/>
      <c r="BN21" s="530"/>
      <c r="BO21" s="254"/>
      <c r="BP21" s="254"/>
      <c r="BQ21" s="254"/>
      <c r="BR21" s="254"/>
      <c r="BS21" s="254"/>
      <c r="BT21" s="254"/>
      <c r="BU21" s="254"/>
      <c r="BV21" s="254"/>
      <c r="BW21" s="254"/>
      <c r="BX21" s="254"/>
      <c r="BY21" s="422"/>
      <c r="BZ21" s="422"/>
      <c r="CA21" s="254"/>
      <c r="CB21" s="254"/>
      <c r="CC21" s="254"/>
      <c r="CD21" s="254"/>
      <c r="CE21" s="254"/>
      <c r="CF21" s="532"/>
      <c r="CG21" s="532"/>
      <c r="CH21" s="532"/>
      <c r="CI21" s="532"/>
      <c r="CJ21" s="532"/>
      <c r="CK21" s="254"/>
      <c r="CL21" s="254"/>
      <c r="CM21" s="254"/>
      <c r="CN21" s="254"/>
      <c r="CO21" s="254"/>
      <c r="CP21" s="254"/>
      <c r="CQ21" s="254"/>
      <c r="CR21" s="254"/>
      <c r="CS21" s="254"/>
      <c r="CT21" s="254"/>
      <c r="CU21" s="254"/>
      <c r="CV21" s="254"/>
      <c r="CW21" s="533"/>
    </row>
    <row r="22" spans="1:101" ht="11.25" customHeight="1">
      <c r="A22" s="536"/>
      <c r="B22" s="537"/>
      <c r="C22" s="512"/>
      <c r="D22" s="540"/>
      <c r="E22" s="514"/>
      <c r="F22" s="267"/>
      <c r="G22" s="514"/>
      <c r="H22" s="388"/>
      <c r="I22" s="327"/>
      <c r="J22" s="327"/>
      <c r="K22" s="335"/>
      <c r="L22" s="336"/>
      <c r="M22" s="517"/>
      <c r="N22" s="269"/>
      <c r="O22" s="269"/>
      <c r="P22" s="388"/>
      <c r="Q22" s="249" t="s">
        <v>261</v>
      </c>
      <c r="R22" s="389">
        <v>4</v>
      </c>
      <c r="S22" s="289"/>
      <c r="T22" s="212"/>
      <c r="U22" s="213"/>
      <c r="V22" s="214"/>
      <c r="W22" s="289"/>
      <c r="X22" s="167"/>
      <c r="Y22" s="216"/>
      <c r="Z22" s="169"/>
      <c r="AA22" s="218"/>
      <c r="AB22" s="289"/>
      <c r="AC22" s="289"/>
      <c r="AD22" s="289"/>
      <c r="AE22" s="289"/>
      <c r="AF22" s="223"/>
      <c r="AG22" s="289"/>
      <c r="AH22" s="289"/>
      <c r="AI22" s="289"/>
      <c r="AJ22" s="289"/>
      <c r="AK22" s="289"/>
      <c r="AL22" s="289"/>
      <c r="AM22" s="289"/>
      <c r="AN22" s="251"/>
      <c r="AO22" s="251"/>
      <c r="AP22" s="251"/>
      <c r="AQ22" s="252"/>
      <c r="AR22" s="251"/>
      <c r="AS22" s="251"/>
      <c r="AT22" s="273"/>
      <c r="AU22" s="515"/>
      <c r="AV22" s="515"/>
      <c r="AW22" s="515"/>
      <c r="AX22" s="515"/>
      <c r="AY22" s="515"/>
      <c r="AZ22" s="515"/>
      <c r="BA22" s="515"/>
      <c r="BB22" s="539"/>
      <c r="BC22" s="529"/>
      <c r="BD22" s="529"/>
      <c r="BE22" s="529"/>
      <c r="BF22" s="529"/>
      <c r="BG22" s="529"/>
      <c r="BH22" s="529"/>
      <c r="BI22" s="529"/>
      <c r="BJ22" s="254"/>
      <c r="BK22" s="530"/>
      <c r="BL22" s="530"/>
      <c r="BM22" s="530"/>
      <c r="BN22" s="530"/>
      <c r="BO22" s="254"/>
      <c r="BP22" s="254"/>
      <c r="BQ22" s="254"/>
      <c r="BR22" s="254"/>
      <c r="BS22" s="254"/>
      <c r="BT22" s="254"/>
      <c r="BU22" s="254"/>
      <c r="BV22" s="254"/>
      <c r="BW22" s="254"/>
      <c r="BX22" s="254"/>
      <c r="BY22" s="422"/>
      <c r="BZ22" s="422"/>
      <c r="CA22" s="254"/>
      <c r="CB22" s="254"/>
      <c r="CC22" s="254"/>
      <c r="CD22" s="254"/>
      <c r="CE22" s="254"/>
      <c r="CF22" s="532"/>
      <c r="CG22" s="532"/>
      <c r="CH22" s="532"/>
      <c r="CI22" s="532"/>
      <c r="CJ22" s="532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533"/>
    </row>
    <row r="23" spans="1:101" ht="11.25" customHeight="1">
      <c r="A23" s="536"/>
      <c r="B23" s="537"/>
      <c r="C23" s="512"/>
      <c r="D23" s="541"/>
      <c r="E23" s="514"/>
      <c r="F23" s="267"/>
      <c r="G23" s="514"/>
      <c r="H23" s="388"/>
      <c r="I23" s="327"/>
      <c r="J23" s="327"/>
      <c r="K23" s="339"/>
      <c r="L23" s="340"/>
      <c r="M23" s="542"/>
      <c r="N23" s="269"/>
      <c r="O23" s="269"/>
      <c r="P23" s="388"/>
      <c r="Q23" s="249" t="s">
        <v>262</v>
      </c>
      <c r="R23" s="389">
        <v>4</v>
      </c>
      <c r="S23" s="293"/>
      <c r="T23" s="212"/>
      <c r="U23" s="213"/>
      <c r="V23" s="214"/>
      <c r="W23" s="293"/>
      <c r="X23" s="167"/>
      <c r="Y23" s="216"/>
      <c r="Z23" s="169"/>
      <c r="AA23" s="218"/>
      <c r="AB23" s="293"/>
      <c r="AC23" s="293"/>
      <c r="AD23" s="293"/>
      <c r="AE23" s="293"/>
      <c r="AF23" s="223"/>
      <c r="AG23" s="293"/>
      <c r="AH23" s="293"/>
      <c r="AI23" s="293"/>
      <c r="AJ23" s="293"/>
      <c r="AK23" s="293"/>
      <c r="AL23" s="293"/>
      <c r="AM23" s="293"/>
      <c r="AN23" s="251"/>
      <c r="AO23" s="251"/>
      <c r="AP23" s="251"/>
      <c r="AQ23" s="252"/>
      <c r="AR23" s="251"/>
      <c r="AS23" s="251"/>
      <c r="AT23" s="277"/>
      <c r="AU23" s="515"/>
      <c r="AV23" s="515"/>
      <c r="AW23" s="515"/>
      <c r="AX23" s="515"/>
      <c r="AY23" s="515"/>
      <c r="AZ23" s="515"/>
      <c r="BA23" s="515"/>
      <c r="BB23" s="539"/>
      <c r="BC23" s="529"/>
      <c r="BD23" s="529"/>
      <c r="BE23" s="529"/>
      <c r="BF23" s="529"/>
      <c r="BG23" s="529"/>
      <c r="BH23" s="529"/>
      <c r="BI23" s="529"/>
      <c r="BJ23" s="254"/>
      <c r="BK23" s="530"/>
      <c r="BL23" s="530"/>
      <c r="BM23" s="530"/>
      <c r="BN23" s="530"/>
      <c r="BO23" s="254"/>
      <c r="BP23" s="254"/>
      <c r="BQ23" s="254"/>
      <c r="BR23" s="254"/>
      <c r="BS23" s="254"/>
      <c r="BT23" s="254"/>
      <c r="BU23" s="254"/>
      <c r="BV23" s="254"/>
      <c r="BW23" s="254"/>
      <c r="BX23" s="254"/>
      <c r="BY23" s="422"/>
      <c r="BZ23" s="422"/>
      <c r="CA23" s="254"/>
      <c r="CB23" s="254"/>
      <c r="CC23" s="254"/>
      <c r="CD23" s="254"/>
      <c r="CE23" s="254"/>
      <c r="CF23" s="532"/>
      <c r="CG23" s="532"/>
      <c r="CH23" s="532"/>
      <c r="CI23" s="532"/>
      <c r="CJ23" s="532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533"/>
    </row>
    <row r="24" spans="1:101" s="122" customFormat="1" ht="5.25" customHeight="1">
      <c r="A24" s="521"/>
      <c r="B24" s="521"/>
      <c r="C24" s="521"/>
      <c r="D24" s="521"/>
      <c r="E24" s="521"/>
      <c r="F24" s="521"/>
      <c r="G24" s="521"/>
      <c r="H24" s="521"/>
      <c r="I24" s="521"/>
      <c r="J24" s="521"/>
      <c r="K24" s="521"/>
      <c r="L24" s="521"/>
      <c r="M24" s="521"/>
      <c r="N24" s="521"/>
      <c r="O24" s="521"/>
      <c r="P24" s="521"/>
      <c r="Q24" s="521"/>
      <c r="R24" s="521"/>
      <c r="S24" s="521"/>
      <c r="T24" s="521"/>
      <c r="U24" s="521"/>
      <c r="V24" s="521"/>
      <c r="W24" s="521"/>
      <c r="X24" s="521"/>
      <c r="Y24" s="521"/>
      <c r="Z24" s="521"/>
      <c r="AA24" s="521"/>
      <c r="AB24" s="521"/>
      <c r="AC24" s="521"/>
      <c r="AD24" s="521"/>
      <c r="AE24" s="521"/>
      <c r="AF24" s="521"/>
      <c r="AG24" s="521"/>
      <c r="AH24" s="521"/>
      <c r="AI24" s="521"/>
      <c r="AJ24" s="521"/>
      <c r="AK24" s="521"/>
      <c r="AL24" s="521"/>
      <c r="AM24" s="521"/>
      <c r="AN24" s="521"/>
      <c r="AO24" s="521"/>
      <c r="AP24" s="521"/>
      <c r="AQ24" s="521"/>
      <c r="AR24" s="521"/>
      <c r="AS24" s="521"/>
      <c r="AT24" s="521"/>
      <c r="AU24" s="521"/>
      <c r="AV24" s="521"/>
      <c r="AW24" s="521"/>
      <c r="AX24" s="521"/>
      <c r="AY24" s="521"/>
      <c r="AZ24" s="521"/>
      <c r="BA24" s="521"/>
      <c r="BB24" s="521"/>
      <c r="BC24" s="521"/>
      <c r="BD24" s="521"/>
      <c r="BE24" s="521"/>
      <c r="BF24" s="521"/>
      <c r="BG24" s="521"/>
      <c r="BH24" s="521"/>
      <c r="BI24" s="521"/>
      <c r="BJ24" s="521"/>
      <c r="BK24" s="521"/>
      <c r="BL24" s="521"/>
      <c r="BM24" s="521"/>
      <c r="BN24" s="521"/>
      <c r="BO24" s="521"/>
      <c r="BP24" s="521"/>
      <c r="BQ24" s="521"/>
      <c r="BR24" s="521"/>
      <c r="BS24" s="521"/>
      <c r="BT24" s="521"/>
      <c r="BU24" s="521"/>
      <c r="BV24" s="521"/>
      <c r="BW24" s="521"/>
      <c r="BX24" s="521"/>
      <c r="BY24" s="521"/>
      <c r="BZ24" s="521"/>
      <c r="CA24" s="521"/>
      <c r="CB24" s="521"/>
      <c r="CC24" s="521"/>
      <c r="CD24" s="521"/>
      <c r="CE24" s="521"/>
      <c r="CF24" s="521"/>
      <c r="CG24" s="521"/>
      <c r="CH24" s="521"/>
      <c r="CI24" s="521"/>
      <c r="CJ24" s="521"/>
      <c r="CK24" s="521"/>
      <c r="CL24" s="521"/>
      <c r="CM24" s="521"/>
      <c r="CN24" s="521"/>
      <c r="CO24" s="521"/>
      <c r="CP24" s="521"/>
      <c r="CQ24" s="521"/>
      <c r="CR24" s="521"/>
      <c r="CS24" s="521"/>
      <c r="CT24" s="521"/>
      <c r="CU24" s="521"/>
      <c r="CV24" s="521"/>
      <c r="CW24" s="521"/>
    </row>
    <row r="25" spans="1:101" ht="11.25" customHeight="1">
      <c r="A25" s="543" t="s">
        <v>266</v>
      </c>
      <c r="B25" s="537" t="s">
        <v>313</v>
      </c>
      <c r="C25" s="512">
        <v>104924277</v>
      </c>
      <c r="D25" s="525">
        <v>33333</v>
      </c>
      <c r="E25" s="514">
        <v>51.66</v>
      </c>
      <c r="F25" s="267">
        <v>5</v>
      </c>
      <c r="G25" s="538">
        <v>0.7</v>
      </c>
      <c r="H25" s="526" t="s">
        <v>273</v>
      </c>
      <c r="I25" s="327">
        <v>12400</v>
      </c>
      <c r="J25" s="544">
        <v>500000</v>
      </c>
      <c r="K25" s="328">
        <v>8000</v>
      </c>
      <c r="L25" s="246" t="s">
        <v>256</v>
      </c>
      <c r="M25" s="247" t="s">
        <v>310</v>
      </c>
      <c r="N25" s="269">
        <v>304000</v>
      </c>
      <c r="O25" s="269">
        <v>4560</v>
      </c>
      <c r="P25" s="388">
        <v>40</v>
      </c>
      <c r="Q25" s="249" t="s">
        <v>257</v>
      </c>
      <c r="R25" s="389">
        <v>8</v>
      </c>
      <c r="S25" s="254"/>
      <c r="T25" s="254"/>
      <c r="U25" s="254"/>
      <c r="V25" s="214"/>
      <c r="W25" s="215"/>
      <c r="X25" s="254"/>
      <c r="Y25" s="254"/>
      <c r="Z25" s="254"/>
      <c r="AA25" s="254"/>
      <c r="AB25" s="254"/>
      <c r="AC25" s="254"/>
      <c r="AD25" s="221"/>
      <c r="AE25" s="254"/>
      <c r="AF25" s="254"/>
      <c r="AG25" s="224"/>
      <c r="AH25" s="254"/>
      <c r="AI25" s="226"/>
      <c r="AJ25" s="254"/>
      <c r="AK25" s="227"/>
      <c r="AL25" s="254"/>
      <c r="AM25" s="254"/>
      <c r="AN25" s="251"/>
      <c r="AO25" s="251"/>
      <c r="AP25" s="251"/>
      <c r="AQ25" s="252"/>
      <c r="AR25" s="251"/>
      <c r="AS25" s="251"/>
      <c r="AT25" s="253"/>
      <c r="AU25" s="515"/>
      <c r="AV25" s="515"/>
      <c r="AW25" s="515"/>
      <c r="AX25" s="515"/>
      <c r="AY25" s="515"/>
      <c r="AZ25" s="515"/>
      <c r="BA25" s="515"/>
      <c r="BB25" s="539"/>
      <c r="BC25" s="529"/>
      <c r="BD25" s="529"/>
      <c r="BE25" s="529"/>
      <c r="BF25" s="529"/>
      <c r="BG25" s="529"/>
      <c r="BH25" s="529"/>
      <c r="BI25" s="529"/>
      <c r="BJ25" s="254"/>
      <c r="BK25" s="530"/>
      <c r="BL25" s="530"/>
      <c r="BM25" s="530"/>
      <c r="BN25" s="530"/>
      <c r="BO25" s="254"/>
      <c r="BP25" s="531"/>
      <c r="BQ25" s="254"/>
      <c r="BR25" s="254"/>
      <c r="BS25" s="420"/>
      <c r="BT25" s="420"/>
      <c r="BU25" s="254"/>
      <c r="BV25" s="254"/>
      <c r="BW25" s="254"/>
      <c r="BX25" s="254"/>
      <c r="BY25" s="422"/>
      <c r="BZ25" s="422"/>
      <c r="CA25" s="254"/>
      <c r="CB25" s="423"/>
      <c r="CC25" s="254"/>
      <c r="CD25" s="424"/>
      <c r="CE25" s="254"/>
      <c r="CF25" s="532"/>
      <c r="CG25" s="532"/>
      <c r="CH25" s="532"/>
      <c r="CI25" s="532"/>
      <c r="CJ25" s="532"/>
      <c r="CK25" s="254"/>
      <c r="CL25" s="254"/>
      <c r="CM25" s="254"/>
      <c r="CN25" s="254"/>
      <c r="CO25" s="254"/>
      <c r="CP25" s="254"/>
      <c r="CQ25" s="254"/>
      <c r="CR25" s="254"/>
      <c r="CS25" s="254"/>
      <c r="CT25" s="254"/>
      <c r="CU25" s="254"/>
      <c r="CV25" s="254"/>
      <c r="CW25" s="533"/>
    </row>
    <row r="26" spans="1:101" ht="11.25" customHeight="1">
      <c r="A26" s="543"/>
      <c r="B26" s="537"/>
      <c r="C26" s="512"/>
      <c r="D26" s="541"/>
      <c r="E26" s="514"/>
      <c r="F26" s="267"/>
      <c r="G26" s="514"/>
      <c r="H26" s="388"/>
      <c r="I26" s="327"/>
      <c r="J26" s="327"/>
      <c r="K26" s="335"/>
      <c r="L26" s="336"/>
      <c r="M26"/>
      <c r="N26" s="269"/>
      <c r="O26" s="269"/>
      <c r="P26" s="388"/>
      <c r="Q26" s="249" t="s">
        <v>258</v>
      </c>
      <c r="R26" s="389">
        <v>8</v>
      </c>
      <c r="S26" s="289"/>
      <c r="T26" s="289"/>
      <c r="U26" s="289"/>
      <c r="V26" s="214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24"/>
      <c r="AH26" s="289"/>
      <c r="AI26" s="226"/>
      <c r="AJ26" s="289"/>
      <c r="AK26" s="227"/>
      <c r="AL26" s="289"/>
      <c r="AM26" s="289"/>
      <c r="AN26" s="251"/>
      <c r="AO26" s="251"/>
      <c r="AP26" s="251"/>
      <c r="AQ26" s="252"/>
      <c r="AR26" s="251"/>
      <c r="AS26" s="251"/>
      <c r="AT26" s="273"/>
      <c r="AU26" s="515"/>
      <c r="AV26" s="515"/>
      <c r="AW26" s="515"/>
      <c r="AX26" s="515"/>
      <c r="AY26" s="515"/>
      <c r="AZ26" s="515"/>
      <c r="BA26" s="515"/>
      <c r="BB26" s="539"/>
      <c r="BC26" s="529"/>
      <c r="BD26" s="529"/>
      <c r="BE26" s="529"/>
      <c r="BF26" s="529"/>
      <c r="BG26" s="529"/>
      <c r="BH26" s="529"/>
      <c r="BI26" s="529"/>
      <c r="BJ26" s="254"/>
      <c r="BK26" s="530"/>
      <c r="BL26" s="530"/>
      <c r="BM26" s="530"/>
      <c r="BN26" s="530"/>
      <c r="BO26" s="254"/>
      <c r="BP26" s="254"/>
      <c r="BQ26" s="254"/>
      <c r="BR26" s="254"/>
      <c r="BS26" s="254"/>
      <c r="BT26" s="254"/>
      <c r="BU26" s="254"/>
      <c r="BV26" s="254"/>
      <c r="BW26" s="254"/>
      <c r="BX26" s="254"/>
      <c r="BY26" s="422"/>
      <c r="BZ26" s="422"/>
      <c r="CA26" s="254"/>
      <c r="CB26" s="254"/>
      <c r="CC26" s="254"/>
      <c r="CD26" s="254"/>
      <c r="CE26" s="254"/>
      <c r="CF26" s="532"/>
      <c r="CG26" s="532"/>
      <c r="CH26" s="532"/>
      <c r="CI26" s="532"/>
      <c r="CJ26" s="532"/>
      <c r="CK26" s="254"/>
      <c r="CL26" s="254"/>
      <c r="CM26" s="254"/>
      <c r="CN26" s="254"/>
      <c r="CO26" s="254"/>
      <c r="CP26" s="254"/>
      <c r="CQ26" s="254"/>
      <c r="CR26" s="254"/>
      <c r="CS26" s="254"/>
      <c r="CT26" s="254"/>
      <c r="CU26" s="254"/>
      <c r="CV26" s="254"/>
      <c r="CW26" s="533"/>
    </row>
    <row r="27" spans="1:101" ht="11.25" customHeight="1">
      <c r="A27" s="543"/>
      <c r="B27" s="537"/>
      <c r="C27" s="516"/>
      <c r="D27" s="541"/>
      <c r="E27" s="514"/>
      <c r="F27" s="267"/>
      <c r="G27" s="514"/>
      <c r="H27" s="388"/>
      <c r="I27" s="327"/>
      <c r="J27" s="327"/>
      <c r="K27" s="335"/>
      <c r="L27" s="336"/>
      <c r="M27" s="517"/>
      <c r="N27" s="269"/>
      <c r="O27" s="269"/>
      <c r="P27" s="388"/>
      <c r="Q27" s="249" t="s">
        <v>259</v>
      </c>
      <c r="R27" s="389">
        <v>8</v>
      </c>
      <c r="S27" s="289"/>
      <c r="T27" s="212"/>
      <c r="U27" s="213"/>
      <c r="V27" s="214"/>
      <c r="W27" s="289"/>
      <c r="X27" s="289"/>
      <c r="Y27" s="289"/>
      <c r="Z27" s="289"/>
      <c r="AA27" s="289"/>
      <c r="AB27" s="289"/>
      <c r="AC27" s="220"/>
      <c r="AD27" s="221"/>
      <c r="AE27" s="222"/>
      <c r="AF27" s="289"/>
      <c r="AG27" s="289"/>
      <c r="AH27" s="225"/>
      <c r="AI27" s="226"/>
      <c r="AJ27" s="289"/>
      <c r="AK27" s="227"/>
      <c r="AL27" s="289"/>
      <c r="AM27" s="289"/>
      <c r="AN27" s="251"/>
      <c r="AO27" s="251"/>
      <c r="AP27" s="251"/>
      <c r="AQ27" s="252"/>
      <c r="AR27" s="251"/>
      <c r="AS27" s="251"/>
      <c r="AT27" s="273"/>
      <c r="AU27" s="515"/>
      <c r="AV27" s="515"/>
      <c r="AW27" s="515"/>
      <c r="AX27" s="515"/>
      <c r="AY27" s="515"/>
      <c r="AZ27" s="515"/>
      <c r="BA27" s="515"/>
      <c r="BB27" s="539"/>
      <c r="BC27" s="529"/>
      <c r="BD27" s="529"/>
      <c r="BE27" s="529"/>
      <c r="BF27" s="529"/>
      <c r="BG27" s="529"/>
      <c r="BH27" s="529"/>
      <c r="BI27" s="529"/>
      <c r="BJ27" s="254"/>
      <c r="BK27" s="530"/>
      <c r="BL27" s="530"/>
      <c r="BM27" s="530"/>
      <c r="BN27" s="530"/>
      <c r="BO27" s="254"/>
      <c r="BP27" s="254"/>
      <c r="BQ27" s="254"/>
      <c r="BR27" s="254"/>
      <c r="BS27" s="254"/>
      <c r="BT27" s="254"/>
      <c r="BU27" s="254"/>
      <c r="BV27" s="254"/>
      <c r="BW27" s="254"/>
      <c r="BX27" s="254"/>
      <c r="BY27" s="422"/>
      <c r="BZ27" s="422"/>
      <c r="CA27" s="254"/>
      <c r="CB27" s="254"/>
      <c r="CC27" s="254"/>
      <c r="CD27" s="254"/>
      <c r="CE27" s="254"/>
      <c r="CF27" s="532"/>
      <c r="CG27" s="532"/>
      <c r="CH27" s="532"/>
      <c r="CI27" s="532"/>
      <c r="CJ27" s="532"/>
      <c r="CK27" s="254"/>
      <c r="CL27" s="254"/>
      <c r="CM27" s="254"/>
      <c r="CN27" s="254"/>
      <c r="CO27" s="254"/>
      <c r="CP27" s="254"/>
      <c r="CQ27" s="254"/>
      <c r="CR27" s="254"/>
      <c r="CS27" s="254"/>
      <c r="CT27" s="254"/>
      <c r="CU27" s="254"/>
      <c r="CV27" s="254"/>
      <c r="CW27" s="533"/>
    </row>
    <row r="28" spans="1:101" ht="11.25" customHeight="1">
      <c r="A28" s="543"/>
      <c r="B28" s="537"/>
      <c r="C28" s="512"/>
      <c r="D28" s="541"/>
      <c r="E28" s="514"/>
      <c r="F28" s="267"/>
      <c r="G28" s="514"/>
      <c r="H28" s="388"/>
      <c r="I28" s="327"/>
      <c r="J28" s="327"/>
      <c r="K28" s="335"/>
      <c r="L28" s="336"/>
      <c r="M28" s="517"/>
      <c r="N28" s="269"/>
      <c r="O28" s="269"/>
      <c r="P28" s="388"/>
      <c r="Q28" s="249" t="s">
        <v>260</v>
      </c>
      <c r="R28" s="389">
        <v>8</v>
      </c>
      <c r="S28" s="289"/>
      <c r="T28" s="289"/>
      <c r="U28" s="289"/>
      <c r="V28" s="214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24"/>
      <c r="AH28" s="289"/>
      <c r="AI28" s="226"/>
      <c r="AJ28" s="289"/>
      <c r="AK28" s="227"/>
      <c r="AL28" s="289"/>
      <c r="AM28" s="289"/>
      <c r="AN28" s="251"/>
      <c r="AO28" s="251"/>
      <c r="AP28" s="251"/>
      <c r="AQ28" s="252"/>
      <c r="AR28" s="251"/>
      <c r="AS28" s="251"/>
      <c r="AT28" s="273"/>
      <c r="AU28" s="515"/>
      <c r="AV28" s="515"/>
      <c r="AW28" s="515"/>
      <c r="AX28" s="515"/>
      <c r="AY28" s="515"/>
      <c r="AZ28" s="515"/>
      <c r="BA28" s="515"/>
      <c r="BB28" s="539"/>
      <c r="BC28" s="529"/>
      <c r="BD28" s="529"/>
      <c r="BE28" s="529"/>
      <c r="BF28" s="529"/>
      <c r="BG28" s="529"/>
      <c r="BH28" s="529"/>
      <c r="BI28" s="529"/>
      <c r="BJ28" s="254"/>
      <c r="BK28" s="530"/>
      <c r="BL28" s="530"/>
      <c r="BM28" s="530"/>
      <c r="BN28" s="530"/>
      <c r="BO28" s="254"/>
      <c r="BP28" s="254"/>
      <c r="BQ28" s="254"/>
      <c r="BR28" s="254"/>
      <c r="BS28" s="254"/>
      <c r="BT28" s="254"/>
      <c r="BU28" s="254"/>
      <c r="BV28" s="254"/>
      <c r="BW28" s="254"/>
      <c r="BX28" s="254"/>
      <c r="BY28" s="422"/>
      <c r="BZ28" s="422"/>
      <c r="CA28" s="254"/>
      <c r="CB28" s="254"/>
      <c r="CC28" s="254"/>
      <c r="CD28" s="254"/>
      <c r="CE28" s="254"/>
      <c r="CF28" s="532"/>
      <c r="CG28" s="532"/>
      <c r="CH28" s="532"/>
      <c r="CI28" s="532"/>
      <c r="CJ28" s="532"/>
      <c r="CK28" s="254"/>
      <c r="CL28" s="254"/>
      <c r="CM28" s="254"/>
      <c r="CN28" s="254"/>
      <c r="CO28" s="254"/>
      <c r="CP28" s="254"/>
      <c r="CQ28" s="254"/>
      <c r="CR28" s="254"/>
      <c r="CS28" s="254"/>
      <c r="CT28" s="254"/>
      <c r="CU28" s="254"/>
      <c r="CV28" s="254"/>
      <c r="CW28" s="533"/>
    </row>
    <row r="29" spans="1:101" ht="11.25" customHeight="1">
      <c r="A29" s="543"/>
      <c r="B29" s="537"/>
      <c r="C29" s="512"/>
      <c r="D29" s="541"/>
      <c r="E29" s="514"/>
      <c r="F29" s="267"/>
      <c r="G29" s="514"/>
      <c r="H29" s="388"/>
      <c r="I29" s="327"/>
      <c r="J29" s="327"/>
      <c r="K29" s="335"/>
      <c r="L29" s="336"/>
      <c r="M29" s="517"/>
      <c r="N29" s="269"/>
      <c r="O29" s="269"/>
      <c r="P29" s="388"/>
      <c r="Q29" s="249" t="s">
        <v>261</v>
      </c>
      <c r="R29" s="389">
        <v>4</v>
      </c>
      <c r="S29" s="289"/>
      <c r="T29" s="212"/>
      <c r="U29" s="213"/>
      <c r="V29" s="214"/>
      <c r="W29" s="289"/>
      <c r="X29" s="289"/>
      <c r="Y29" s="289"/>
      <c r="Z29" s="289"/>
      <c r="AA29" s="289"/>
      <c r="AB29" s="289"/>
      <c r="AC29" s="220"/>
      <c r="AD29" s="221"/>
      <c r="AE29" s="222"/>
      <c r="AF29" s="223"/>
      <c r="AG29" s="289"/>
      <c r="AH29" s="225"/>
      <c r="AI29" s="226"/>
      <c r="AJ29" s="289"/>
      <c r="AK29" s="289"/>
      <c r="AL29" s="289"/>
      <c r="AM29" s="289"/>
      <c r="AN29" s="251"/>
      <c r="AO29" s="251"/>
      <c r="AP29" s="251"/>
      <c r="AQ29" s="252"/>
      <c r="AR29" s="251"/>
      <c r="AS29" s="251"/>
      <c r="AT29" s="273"/>
      <c r="AU29" s="515"/>
      <c r="AV29" s="515"/>
      <c r="AW29" s="515"/>
      <c r="AX29" s="515"/>
      <c r="AY29" s="515"/>
      <c r="AZ29" s="515"/>
      <c r="BA29" s="515"/>
      <c r="BB29" s="539"/>
      <c r="BC29" s="529"/>
      <c r="BD29" s="529"/>
      <c r="BE29" s="529"/>
      <c r="BF29" s="529"/>
      <c r="BG29" s="529"/>
      <c r="BH29" s="529"/>
      <c r="BI29" s="529"/>
      <c r="BJ29" s="254"/>
      <c r="BK29" s="530"/>
      <c r="BL29" s="530"/>
      <c r="BM29" s="530"/>
      <c r="BN29" s="530"/>
      <c r="BO29" s="254"/>
      <c r="BP29" s="254"/>
      <c r="BQ29" s="254"/>
      <c r="BR29" s="254"/>
      <c r="BS29" s="254"/>
      <c r="BT29" s="254"/>
      <c r="BU29" s="254"/>
      <c r="BV29" s="254"/>
      <c r="BW29" s="254"/>
      <c r="BX29" s="254"/>
      <c r="BY29" s="422"/>
      <c r="BZ29" s="422"/>
      <c r="CA29" s="254"/>
      <c r="CB29" s="254"/>
      <c r="CC29" s="254"/>
      <c r="CD29" s="254"/>
      <c r="CE29" s="254"/>
      <c r="CF29" s="532"/>
      <c r="CG29" s="532"/>
      <c r="CH29" s="532"/>
      <c r="CI29" s="532"/>
      <c r="CJ29" s="532"/>
      <c r="CK29" s="254"/>
      <c r="CL29" s="254"/>
      <c r="CM29" s="254"/>
      <c r="CN29" s="254"/>
      <c r="CO29" s="254"/>
      <c r="CP29" s="254"/>
      <c r="CQ29" s="254"/>
      <c r="CR29" s="254"/>
      <c r="CS29" s="254"/>
      <c r="CT29" s="254"/>
      <c r="CU29" s="254"/>
      <c r="CV29" s="254"/>
      <c r="CW29" s="533"/>
    </row>
    <row r="30" spans="1:101" ht="11.25" customHeight="1">
      <c r="A30" s="543"/>
      <c r="B30" s="537"/>
      <c r="C30" s="512"/>
      <c r="D30" s="541"/>
      <c r="E30" s="514"/>
      <c r="F30" s="267"/>
      <c r="G30" s="514"/>
      <c r="H30" s="388"/>
      <c r="I30" s="327"/>
      <c r="J30" s="327"/>
      <c r="K30" s="339"/>
      <c r="L30" s="340"/>
      <c r="M30" s="542"/>
      <c r="N30" s="269"/>
      <c r="O30" s="269"/>
      <c r="P30" s="388"/>
      <c r="Q30" s="249" t="s">
        <v>262</v>
      </c>
      <c r="R30" s="389">
        <v>4</v>
      </c>
      <c r="S30" s="293"/>
      <c r="T30" s="212"/>
      <c r="U30" s="213"/>
      <c r="V30" s="214"/>
      <c r="W30" s="289"/>
      <c r="X30" s="289"/>
      <c r="Y30" s="289"/>
      <c r="Z30" s="289"/>
      <c r="AA30" s="289"/>
      <c r="AB30" s="289"/>
      <c r="AC30" s="220"/>
      <c r="AD30" s="221"/>
      <c r="AE30" s="222"/>
      <c r="AF30" s="223"/>
      <c r="AG30" s="293"/>
      <c r="AH30" s="225"/>
      <c r="AI30" s="226"/>
      <c r="AJ30" s="293"/>
      <c r="AK30" s="293"/>
      <c r="AL30" s="293"/>
      <c r="AM30" s="293"/>
      <c r="AN30" s="251"/>
      <c r="AO30" s="251"/>
      <c r="AP30" s="251"/>
      <c r="AQ30" s="252"/>
      <c r="AR30" s="251"/>
      <c r="AS30" s="251"/>
      <c r="AT30" s="277"/>
      <c r="AU30" s="515"/>
      <c r="AV30" s="515"/>
      <c r="AW30" s="515"/>
      <c r="AX30" s="515"/>
      <c r="AY30" s="515"/>
      <c r="AZ30" s="515"/>
      <c r="BA30" s="515"/>
      <c r="BB30" s="539"/>
      <c r="BC30" s="529"/>
      <c r="BD30" s="529"/>
      <c r="BE30" s="529"/>
      <c r="BF30" s="529"/>
      <c r="BG30" s="529"/>
      <c r="BH30" s="529"/>
      <c r="BI30" s="529"/>
      <c r="BJ30" s="254"/>
      <c r="BK30" s="530"/>
      <c r="BL30" s="530"/>
      <c r="BM30" s="530"/>
      <c r="BN30" s="530"/>
      <c r="BO30" s="254"/>
      <c r="BP30" s="254"/>
      <c r="BQ30" s="254"/>
      <c r="BR30" s="254"/>
      <c r="BS30" s="254"/>
      <c r="BT30" s="254"/>
      <c r="BU30" s="254"/>
      <c r="BV30" s="254"/>
      <c r="BW30" s="254"/>
      <c r="BX30" s="254"/>
      <c r="BY30" s="422"/>
      <c r="BZ30" s="422"/>
      <c r="CA30" s="254"/>
      <c r="CB30" s="254"/>
      <c r="CC30" s="254"/>
      <c r="CD30" s="254"/>
      <c r="CE30" s="254"/>
      <c r="CF30" s="532"/>
      <c r="CG30" s="532"/>
      <c r="CH30" s="532"/>
      <c r="CI30" s="532"/>
      <c r="CJ30" s="532"/>
      <c r="CK30" s="254"/>
      <c r="CL30" s="254"/>
      <c r="CM30" s="254"/>
      <c r="CN30" s="254"/>
      <c r="CO30" s="254"/>
      <c r="CP30" s="254"/>
      <c r="CQ30" s="254"/>
      <c r="CR30" s="254"/>
      <c r="CS30" s="254"/>
      <c r="CT30" s="254"/>
      <c r="CU30" s="254"/>
      <c r="CV30" s="254"/>
      <c r="CW30" s="533"/>
    </row>
    <row r="31" spans="1:101" s="122" customFormat="1" ht="5.25" customHeight="1">
      <c r="A31" s="521"/>
      <c r="B31" s="521"/>
      <c r="C31" s="521"/>
      <c r="D31" s="521"/>
      <c r="E31" s="521"/>
      <c r="F31" s="521"/>
      <c r="G31" s="521"/>
      <c r="H31" s="521"/>
      <c r="I31" s="521"/>
      <c r="J31" s="521"/>
      <c r="K31" s="521"/>
      <c r="L31" s="521"/>
      <c r="M31" s="521"/>
      <c r="N31" s="521"/>
      <c r="O31" s="521"/>
      <c r="P31" s="521"/>
      <c r="Q31" s="521"/>
      <c r="R31" s="521"/>
      <c r="S31" s="521"/>
      <c r="T31" s="521"/>
      <c r="U31" s="521"/>
      <c r="V31" s="521"/>
      <c r="W31" s="521"/>
      <c r="X31" s="521"/>
      <c r="Y31" s="521"/>
      <c r="Z31" s="521"/>
      <c r="AA31" s="521"/>
      <c r="AB31" s="521"/>
      <c r="AC31" s="521"/>
      <c r="AD31" s="521"/>
      <c r="AE31" s="521"/>
      <c r="AF31" s="521"/>
      <c r="AG31" s="521"/>
      <c r="AH31" s="521"/>
      <c r="AI31" s="521"/>
      <c r="AJ31" s="521"/>
      <c r="AK31" s="521"/>
      <c r="AL31" s="521"/>
      <c r="AM31" s="521"/>
      <c r="AN31" s="521"/>
      <c r="AO31" s="521"/>
      <c r="AP31" s="521"/>
      <c r="AQ31" s="521"/>
      <c r="AR31" s="521"/>
      <c r="AS31" s="521"/>
      <c r="AT31" s="521"/>
      <c r="AU31" s="521"/>
      <c r="AV31" s="521"/>
      <c r="AW31" s="521"/>
      <c r="AX31" s="521"/>
      <c r="AY31" s="521"/>
      <c r="AZ31" s="521"/>
      <c r="BA31" s="521"/>
      <c r="BB31" s="521"/>
      <c r="BC31" s="521"/>
      <c r="BD31" s="521"/>
      <c r="BE31" s="521"/>
      <c r="BF31" s="521"/>
      <c r="BG31" s="521"/>
      <c r="BH31" s="521"/>
      <c r="BI31" s="521"/>
      <c r="BJ31" s="521"/>
      <c r="BK31" s="521"/>
      <c r="BL31" s="521"/>
      <c r="BM31" s="521"/>
      <c r="BN31" s="521"/>
      <c r="BO31" s="521"/>
      <c r="BP31" s="521"/>
      <c r="BQ31" s="521"/>
      <c r="BR31" s="521"/>
      <c r="BS31" s="521"/>
      <c r="BT31" s="521"/>
      <c r="BU31" s="521"/>
      <c r="BV31" s="521"/>
      <c r="BW31" s="521"/>
      <c r="BX31" s="521"/>
      <c r="BY31" s="521"/>
      <c r="BZ31" s="521"/>
      <c r="CA31" s="521"/>
      <c r="CB31" s="521"/>
      <c r="CC31" s="521"/>
      <c r="CD31" s="521"/>
      <c r="CE31" s="521"/>
      <c r="CF31" s="521"/>
      <c r="CG31" s="521"/>
      <c r="CH31" s="521"/>
      <c r="CI31" s="521"/>
      <c r="CJ31" s="521"/>
      <c r="CK31" s="521"/>
      <c r="CL31" s="521"/>
      <c r="CM31" s="521"/>
      <c r="CN31" s="521"/>
      <c r="CO31" s="521"/>
      <c r="CP31" s="521"/>
      <c r="CQ31" s="521"/>
      <c r="CR31" s="521"/>
      <c r="CS31" s="521"/>
      <c r="CT31" s="521"/>
      <c r="CU31" s="521"/>
      <c r="CV31" s="521"/>
      <c r="CW31" s="521"/>
    </row>
    <row r="32" spans="1:101" ht="11.25" customHeight="1">
      <c r="A32" s="545" t="s">
        <v>268</v>
      </c>
      <c r="B32" s="537" t="s">
        <v>314</v>
      </c>
      <c r="C32" s="512">
        <v>92600480</v>
      </c>
      <c r="D32" s="525">
        <v>33333</v>
      </c>
      <c r="E32" s="352">
        <v>69.37</v>
      </c>
      <c r="F32" s="546">
        <v>9</v>
      </c>
      <c r="G32" s="538">
        <v>0.7</v>
      </c>
      <c r="H32" s="526" t="s">
        <v>315</v>
      </c>
      <c r="I32" s="327">
        <v>14400</v>
      </c>
      <c r="J32" s="327">
        <v>400000</v>
      </c>
      <c r="K32" s="328">
        <v>7000</v>
      </c>
      <c r="L32" s="329" t="s">
        <v>256</v>
      </c>
      <c r="M32" s="247" t="s">
        <v>310</v>
      </c>
      <c r="N32" s="269">
        <v>331600</v>
      </c>
      <c r="O32" s="269">
        <v>4974</v>
      </c>
      <c r="P32" s="388">
        <v>28</v>
      </c>
      <c r="Q32" s="249" t="s">
        <v>257</v>
      </c>
      <c r="R32" s="389">
        <v>8</v>
      </c>
      <c r="S32" s="254"/>
      <c r="T32" s="254"/>
      <c r="U32" s="254"/>
      <c r="V32" s="214"/>
      <c r="W32" s="215"/>
      <c r="X32" s="254"/>
      <c r="Y32" s="254"/>
      <c r="Z32" s="254"/>
      <c r="AA32" s="254"/>
      <c r="AB32" s="254"/>
      <c r="AC32" s="254"/>
      <c r="AD32" s="254"/>
      <c r="AE32" s="254"/>
      <c r="AF32" s="254"/>
      <c r="AG32" s="224"/>
      <c r="AH32" s="254"/>
      <c r="AI32" s="226"/>
      <c r="AJ32" s="254"/>
      <c r="AK32" s="227"/>
      <c r="AL32" s="254"/>
      <c r="AM32" s="254"/>
      <c r="AN32" s="251"/>
      <c r="AO32" s="251"/>
      <c r="AP32" s="251"/>
      <c r="AQ32" s="252"/>
      <c r="AR32" s="251"/>
      <c r="AS32" s="251"/>
      <c r="AT32" s="251"/>
      <c r="AU32" s="515"/>
      <c r="AV32" s="515"/>
      <c r="AW32" s="515"/>
      <c r="AX32" s="515"/>
      <c r="AY32" s="515"/>
      <c r="AZ32" s="515"/>
      <c r="BA32" s="515"/>
      <c r="BB32" s="539"/>
      <c r="BC32" s="529"/>
      <c r="BD32" s="529"/>
      <c r="BE32" s="529"/>
      <c r="BF32" s="529"/>
      <c r="BG32" s="529"/>
      <c r="BH32" s="529"/>
      <c r="BI32" s="529"/>
      <c r="BJ32" s="254"/>
      <c r="BK32" s="530"/>
      <c r="BL32" s="530"/>
      <c r="BM32" s="530"/>
      <c r="BN32" s="530"/>
      <c r="BO32" s="254"/>
      <c r="BP32" s="531"/>
      <c r="BQ32" s="254"/>
      <c r="BR32" s="254"/>
      <c r="BS32" s="420"/>
      <c r="BT32" s="420"/>
      <c r="BU32" s="254"/>
      <c r="BV32" s="254"/>
      <c r="BW32" s="254"/>
      <c r="BX32" s="254"/>
      <c r="BY32" s="422"/>
      <c r="BZ32" s="422"/>
      <c r="CA32" s="254"/>
      <c r="CB32" s="423"/>
      <c r="CC32" s="254"/>
      <c r="CD32" s="424"/>
      <c r="CE32" s="254"/>
      <c r="CF32" s="532"/>
      <c r="CG32" s="532"/>
      <c r="CH32" s="532"/>
      <c r="CI32" s="532"/>
      <c r="CJ32" s="532"/>
      <c r="CK32" s="254"/>
      <c r="CL32" s="254"/>
      <c r="CM32" s="254"/>
      <c r="CN32" s="254"/>
      <c r="CO32" s="254"/>
      <c r="CP32" s="254"/>
      <c r="CQ32" s="254"/>
      <c r="CR32" s="254"/>
      <c r="CS32" s="254"/>
      <c r="CT32" s="254"/>
      <c r="CU32" s="254"/>
      <c r="CV32" s="254"/>
      <c r="CW32" s="533"/>
    </row>
    <row r="33" spans="1:101" ht="11.25" customHeight="1">
      <c r="A33" s="545"/>
      <c r="B33" s="537"/>
      <c r="C33" s="512"/>
      <c r="D33" s="541"/>
      <c r="E33" s="514"/>
      <c r="F33" s="267"/>
      <c r="G33" s="514"/>
      <c r="H33" s="388"/>
      <c r="I33" s="327"/>
      <c r="J33" s="327"/>
      <c r="K33" s="335"/>
      <c r="L33" s="336"/>
      <c r="M33"/>
      <c r="N33" s="269"/>
      <c r="O33" s="269"/>
      <c r="P33" s="388"/>
      <c r="Q33" s="249" t="s">
        <v>258</v>
      </c>
      <c r="R33" s="389">
        <v>4</v>
      </c>
      <c r="S33" s="289"/>
      <c r="T33" s="289"/>
      <c r="U33" s="289"/>
      <c r="V33" s="214"/>
      <c r="W33" s="215"/>
      <c r="X33" s="289"/>
      <c r="Y33" s="289"/>
      <c r="Z33" s="289"/>
      <c r="AA33" s="289"/>
      <c r="AB33" s="289"/>
      <c r="AC33" s="289"/>
      <c r="AD33" s="289"/>
      <c r="AE33" s="289"/>
      <c r="AF33" s="289"/>
      <c r="AG33" s="224"/>
      <c r="AH33" s="289"/>
      <c r="AI33" s="226"/>
      <c r="AJ33" s="289"/>
      <c r="AK33" s="227"/>
      <c r="AL33" s="289"/>
      <c r="AM33" s="289"/>
      <c r="AN33" s="251"/>
      <c r="AO33" s="251"/>
      <c r="AP33" s="251"/>
      <c r="AQ33" s="252"/>
      <c r="AR33" s="251"/>
      <c r="AS33" s="251"/>
      <c r="AT33" s="251"/>
      <c r="AU33" s="515"/>
      <c r="AV33" s="515"/>
      <c r="AW33" s="515"/>
      <c r="AX33" s="515"/>
      <c r="AY33" s="515"/>
      <c r="AZ33" s="515"/>
      <c r="BA33" s="515"/>
      <c r="BB33" s="539"/>
      <c r="BC33" s="529"/>
      <c r="BD33" s="529"/>
      <c r="BE33" s="529"/>
      <c r="BF33" s="529"/>
      <c r="BG33" s="529"/>
      <c r="BH33" s="529"/>
      <c r="BI33" s="529"/>
      <c r="BJ33" s="254"/>
      <c r="BK33" s="530"/>
      <c r="BL33" s="530"/>
      <c r="BM33" s="530"/>
      <c r="BN33" s="530"/>
      <c r="BO33" s="254"/>
      <c r="BP33" s="254"/>
      <c r="BQ33" s="254"/>
      <c r="BR33" s="254"/>
      <c r="BS33" s="420"/>
      <c r="BT33" s="420"/>
      <c r="BU33" s="254"/>
      <c r="BV33" s="254"/>
      <c r="BW33" s="254"/>
      <c r="BX33" s="254"/>
      <c r="BY33" s="422"/>
      <c r="BZ33" s="422"/>
      <c r="CA33" s="254"/>
      <c r="CB33" s="254"/>
      <c r="CC33" s="254"/>
      <c r="CD33" s="254"/>
      <c r="CE33" s="254"/>
      <c r="CF33" s="532"/>
      <c r="CG33" s="532"/>
      <c r="CH33" s="532"/>
      <c r="CI33" s="532"/>
      <c r="CJ33" s="532"/>
      <c r="CK33" s="254"/>
      <c r="CL33" s="254"/>
      <c r="CM33" s="254"/>
      <c r="CN33" s="254"/>
      <c r="CO33" s="254"/>
      <c r="CP33" s="254"/>
      <c r="CQ33" s="254"/>
      <c r="CR33" s="254"/>
      <c r="CS33" s="254"/>
      <c r="CT33" s="254"/>
      <c r="CU33" s="254"/>
      <c r="CV33" s="254"/>
      <c r="CW33" s="533"/>
    </row>
    <row r="34" spans="1:101" ht="11.25" customHeight="1">
      <c r="A34" s="545"/>
      <c r="B34" s="537"/>
      <c r="C34" s="516"/>
      <c r="D34" s="541"/>
      <c r="E34" s="514"/>
      <c r="F34" s="267"/>
      <c r="G34" s="514"/>
      <c r="H34" s="388"/>
      <c r="I34" s="327"/>
      <c r="J34" s="327"/>
      <c r="K34" s="335"/>
      <c r="L34" s="336"/>
      <c r="M34" s="517"/>
      <c r="N34" s="269"/>
      <c r="O34" s="269"/>
      <c r="P34" s="388"/>
      <c r="Q34" s="249" t="s">
        <v>259</v>
      </c>
      <c r="R34" s="389">
        <v>6</v>
      </c>
      <c r="S34" s="289"/>
      <c r="T34" s="289"/>
      <c r="U34" s="213"/>
      <c r="V34" s="214"/>
      <c r="W34" s="289"/>
      <c r="X34" s="289"/>
      <c r="Y34" s="289"/>
      <c r="Z34" s="289"/>
      <c r="AA34" s="289"/>
      <c r="AB34" s="289"/>
      <c r="AC34" s="289"/>
      <c r="AD34" s="289"/>
      <c r="AE34" s="289"/>
      <c r="AF34" s="289"/>
      <c r="AG34" s="289"/>
      <c r="AH34" s="225"/>
      <c r="AI34" s="226"/>
      <c r="AJ34" s="289"/>
      <c r="AK34" s="227"/>
      <c r="AL34" s="289"/>
      <c r="AM34" s="289"/>
      <c r="AN34" s="251"/>
      <c r="AO34" s="251"/>
      <c r="AP34" s="251"/>
      <c r="AQ34" s="252"/>
      <c r="AR34" s="251"/>
      <c r="AS34" s="251"/>
      <c r="AT34" s="251"/>
      <c r="AU34" s="515"/>
      <c r="AV34" s="515"/>
      <c r="AW34" s="515"/>
      <c r="AX34" s="515"/>
      <c r="AY34" s="515"/>
      <c r="AZ34" s="515"/>
      <c r="BA34" s="515"/>
      <c r="BB34" s="539"/>
      <c r="BC34" s="529"/>
      <c r="BD34" s="529"/>
      <c r="BE34" s="529"/>
      <c r="BF34" s="529"/>
      <c r="BG34" s="529"/>
      <c r="BH34" s="529"/>
      <c r="BI34" s="529"/>
      <c r="BJ34" s="254"/>
      <c r="BK34" s="530"/>
      <c r="BL34" s="530"/>
      <c r="BM34" s="530"/>
      <c r="BN34" s="530"/>
      <c r="BO34" s="254"/>
      <c r="BP34" s="254"/>
      <c r="BQ34" s="254"/>
      <c r="BR34" s="254"/>
      <c r="BS34" s="420"/>
      <c r="BT34" s="420"/>
      <c r="BU34" s="254"/>
      <c r="BV34" s="254"/>
      <c r="BW34" s="254"/>
      <c r="BX34" s="254"/>
      <c r="BY34" s="422"/>
      <c r="BZ34" s="422"/>
      <c r="CA34" s="254"/>
      <c r="CB34" s="254"/>
      <c r="CC34" s="254"/>
      <c r="CD34" s="254"/>
      <c r="CE34" s="254"/>
      <c r="CF34" s="532"/>
      <c r="CG34" s="532"/>
      <c r="CH34" s="532"/>
      <c r="CI34" s="532"/>
      <c r="CJ34" s="532"/>
      <c r="CK34" s="254"/>
      <c r="CL34" s="254"/>
      <c r="CM34" s="254"/>
      <c r="CN34" s="254"/>
      <c r="CO34" s="254"/>
      <c r="CP34" s="254"/>
      <c r="CQ34" s="254"/>
      <c r="CR34" s="254"/>
      <c r="CS34" s="254"/>
      <c r="CT34" s="254"/>
      <c r="CU34" s="254"/>
      <c r="CV34" s="254"/>
      <c r="CW34" s="533"/>
    </row>
    <row r="35" spans="1:101" ht="11.25" customHeight="1">
      <c r="A35" s="545"/>
      <c r="B35" s="537"/>
      <c r="C35" s="512"/>
      <c r="D35" s="541"/>
      <c r="E35" s="514"/>
      <c r="F35" s="267"/>
      <c r="G35" s="514"/>
      <c r="H35" s="388"/>
      <c r="I35" s="327"/>
      <c r="J35" s="327"/>
      <c r="K35" s="335"/>
      <c r="L35" s="336"/>
      <c r="M35" s="517"/>
      <c r="N35" s="269"/>
      <c r="O35" s="269"/>
      <c r="P35" s="388"/>
      <c r="Q35" s="249" t="s">
        <v>260</v>
      </c>
      <c r="R35" s="389">
        <v>4</v>
      </c>
      <c r="S35" s="289"/>
      <c r="T35" s="289"/>
      <c r="U35" s="289"/>
      <c r="V35" s="214"/>
      <c r="W35" s="215"/>
      <c r="X35" s="289"/>
      <c r="Y35" s="289"/>
      <c r="Z35" s="289"/>
      <c r="AA35" s="289"/>
      <c r="AB35" s="289"/>
      <c r="AC35" s="289"/>
      <c r="AD35" s="289"/>
      <c r="AE35" s="289"/>
      <c r="AF35" s="289"/>
      <c r="AG35" s="224"/>
      <c r="AH35" s="289"/>
      <c r="AI35" s="226"/>
      <c r="AJ35" s="289"/>
      <c r="AK35" s="227"/>
      <c r="AL35" s="289"/>
      <c r="AM35" s="289"/>
      <c r="AN35" s="251"/>
      <c r="AO35" s="251"/>
      <c r="AP35" s="251"/>
      <c r="AQ35" s="252"/>
      <c r="AR35" s="251"/>
      <c r="AS35" s="251"/>
      <c r="AT35" s="251"/>
      <c r="AU35" s="515"/>
      <c r="AV35" s="515"/>
      <c r="AW35" s="515"/>
      <c r="AX35" s="515"/>
      <c r="AY35" s="515"/>
      <c r="AZ35" s="515"/>
      <c r="BA35" s="515"/>
      <c r="BB35" s="539"/>
      <c r="BC35" s="529"/>
      <c r="BD35" s="529"/>
      <c r="BE35" s="529"/>
      <c r="BF35" s="529"/>
      <c r="BG35" s="529"/>
      <c r="BH35" s="529"/>
      <c r="BI35" s="529"/>
      <c r="BJ35" s="254"/>
      <c r="BK35" s="530"/>
      <c r="BL35" s="530"/>
      <c r="BM35" s="530"/>
      <c r="BN35" s="530"/>
      <c r="BO35" s="254"/>
      <c r="BP35" s="254"/>
      <c r="BQ35" s="254"/>
      <c r="BR35" s="254"/>
      <c r="BS35" s="420"/>
      <c r="BT35" s="420"/>
      <c r="BU35" s="254"/>
      <c r="BV35" s="254"/>
      <c r="BW35" s="254"/>
      <c r="BX35" s="254"/>
      <c r="BY35" s="422"/>
      <c r="BZ35" s="422"/>
      <c r="CA35" s="254"/>
      <c r="CB35" s="254"/>
      <c r="CC35" s="254"/>
      <c r="CD35" s="254"/>
      <c r="CE35" s="254"/>
      <c r="CF35" s="532"/>
      <c r="CG35" s="532"/>
      <c r="CH35" s="532"/>
      <c r="CI35" s="532"/>
      <c r="CJ35" s="532"/>
      <c r="CK35" s="254"/>
      <c r="CL35" s="254"/>
      <c r="CM35" s="254"/>
      <c r="CN35" s="254"/>
      <c r="CO35" s="254"/>
      <c r="CP35" s="254"/>
      <c r="CQ35" s="254"/>
      <c r="CR35" s="254"/>
      <c r="CS35" s="254"/>
      <c r="CT35" s="254"/>
      <c r="CU35" s="254"/>
      <c r="CV35" s="254"/>
      <c r="CW35" s="533"/>
    </row>
    <row r="36" spans="1:101" ht="11.25" customHeight="1">
      <c r="A36" s="545"/>
      <c r="B36" s="537"/>
      <c r="C36" s="512"/>
      <c r="D36" s="541"/>
      <c r="E36" s="514"/>
      <c r="F36" s="267"/>
      <c r="G36" s="514"/>
      <c r="H36" s="388"/>
      <c r="I36" s="327"/>
      <c r="J36" s="327"/>
      <c r="K36" s="335"/>
      <c r="L36" s="336"/>
      <c r="M36" s="517"/>
      <c r="N36" s="269"/>
      <c r="O36" s="269"/>
      <c r="P36" s="388"/>
      <c r="Q36" s="249" t="s">
        <v>261</v>
      </c>
      <c r="R36" s="389">
        <v>4</v>
      </c>
      <c r="S36" s="289"/>
      <c r="T36" s="289"/>
      <c r="U36" s="213"/>
      <c r="V36" s="214"/>
      <c r="W36" s="289"/>
      <c r="X36" s="289"/>
      <c r="Y36" s="289"/>
      <c r="Z36" s="289"/>
      <c r="AA36" s="289"/>
      <c r="AB36" s="289"/>
      <c r="AC36" s="220"/>
      <c r="AD36" s="289"/>
      <c r="AE36" s="222"/>
      <c r="AF36" s="289"/>
      <c r="AG36" s="289"/>
      <c r="AH36" s="225"/>
      <c r="AI36" s="226"/>
      <c r="AJ36" s="289"/>
      <c r="AK36" s="289"/>
      <c r="AL36" s="181"/>
      <c r="AM36" s="289"/>
      <c r="AN36" s="251"/>
      <c r="AO36" s="251"/>
      <c r="AP36" s="251"/>
      <c r="AQ36" s="252"/>
      <c r="AR36" s="251"/>
      <c r="AS36" s="251"/>
      <c r="AT36" s="251"/>
      <c r="AU36" s="515"/>
      <c r="AV36" s="515"/>
      <c r="AW36" s="515"/>
      <c r="AX36" s="515"/>
      <c r="AY36" s="515"/>
      <c r="AZ36" s="515"/>
      <c r="BA36" s="515"/>
      <c r="BB36" s="539"/>
      <c r="BC36" s="529"/>
      <c r="BD36" s="529"/>
      <c r="BE36" s="529"/>
      <c r="BF36" s="529"/>
      <c r="BG36" s="529"/>
      <c r="BH36" s="529"/>
      <c r="BI36" s="529"/>
      <c r="BJ36" s="254"/>
      <c r="BK36" s="530"/>
      <c r="BL36" s="530"/>
      <c r="BM36" s="530"/>
      <c r="BN36" s="530"/>
      <c r="BO36" s="254"/>
      <c r="BP36" s="254"/>
      <c r="BQ36" s="254"/>
      <c r="BR36" s="254"/>
      <c r="BS36" s="420"/>
      <c r="BT36" s="420"/>
      <c r="BU36" s="254"/>
      <c r="BV36" s="254"/>
      <c r="BW36" s="254"/>
      <c r="BX36" s="254"/>
      <c r="BY36" s="422"/>
      <c r="BZ36" s="422"/>
      <c r="CA36" s="254"/>
      <c r="CB36" s="254"/>
      <c r="CC36" s="254"/>
      <c r="CD36" s="254"/>
      <c r="CE36" s="254"/>
      <c r="CF36" s="532"/>
      <c r="CG36" s="532"/>
      <c r="CH36" s="532"/>
      <c r="CI36" s="532"/>
      <c r="CJ36" s="532"/>
      <c r="CK36" s="254"/>
      <c r="CL36" s="254"/>
      <c r="CM36" s="254"/>
      <c r="CN36" s="254"/>
      <c r="CO36" s="254"/>
      <c r="CP36" s="254"/>
      <c r="CQ36" s="254"/>
      <c r="CR36" s="254"/>
      <c r="CS36" s="254"/>
      <c r="CT36" s="254"/>
      <c r="CU36" s="254"/>
      <c r="CV36" s="254"/>
      <c r="CW36" s="533"/>
    </row>
    <row r="37" spans="1:101" ht="11.25" customHeight="1">
      <c r="A37" s="545"/>
      <c r="B37" s="537"/>
      <c r="C37" s="512"/>
      <c r="D37" s="541"/>
      <c r="E37" s="514"/>
      <c r="F37" s="267"/>
      <c r="G37" s="514"/>
      <c r="H37" s="388"/>
      <c r="I37" s="327"/>
      <c r="J37" s="327"/>
      <c r="K37" s="339"/>
      <c r="L37" s="340"/>
      <c r="M37" s="542"/>
      <c r="N37" s="269"/>
      <c r="O37" s="269"/>
      <c r="P37" s="388"/>
      <c r="Q37" s="249" t="s">
        <v>262</v>
      </c>
      <c r="R37" s="389">
        <v>2</v>
      </c>
      <c r="S37" s="293"/>
      <c r="T37" s="293"/>
      <c r="U37" s="213"/>
      <c r="V37" s="214"/>
      <c r="W37" s="293"/>
      <c r="X37" s="293"/>
      <c r="Y37" s="293"/>
      <c r="Z37" s="293"/>
      <c r="AA37" s="293"/>
      <c r="AB37" s="293"/>
      <c r="AC37" s="220"/>
      <c r="AD37" s="293"/>
      <c r="AE37" s="222"/>
      <c r="AF37" s="293"/>
      <c r="AG37" s="293"/>
      <c r="AH37" s="225"/>
      <c r="AI37" s="226"/>
      <c r="AJ37" s="293"/>
      <c r="AK37" s="293"/>
      <c r="AL37" s="181"/>
      <c r="AM37" s="293"/>
      <c r="AN37" s="251"/>
      <c r="AO37" s="251"/>
      <c r="AP37" s="251"/>
      <c r="AQ37" s="252"/>
      <c r="AR37" s="251"/>
      <c r="AS37" s="251"/>
      <c r="AT37" s="251"/>
      <c r="AU37" s="515"/>
      <c r="AV37" s="515"/>
      <c r="AW37" s="515"/>
      <c r="AX37" s="515"/>
      <c r="AY37" s="515"/>
      <c r="AZ37" s="515"/>
      <c r="BA37" s="515"/>
      <c r="BB37" s="539"/>
      <c r="BC37" s="529"/>
      <c r="BD37" s="529"/>
      <c r="BE37" s="529"/>
      <c r="BF37" s="529"/>
      <c r="BG37" s="529"/>
      <c r="BH37" s="529"/>
      <c r="BI37" s="529"/>
      <c r="BJ37" s="254"/>
      <c r="BK37" s="530"/>
      <c r="BL37" s="530"/>
      <c r="BM37" s="530"/>
      <c r="BN37" s="530"/>
      <c r="BO37" s="254"/>
      <c r="BP37" s="254"/>
      <c r="BQ37" s="254"/>
      <c r="BR37" s="254"/>
      <c r="BS37" s="420"/>
      <c r="BT37" s="420"/>
      <c r="BU37" s="254"/>
      <c r="BV37" s="254"/>
      <c r="BW37" s="254"/>
      <c r="BX37" s="254"/>
      <c r="BY37" s="422"/>
      <c r="BZ37" s="422"/>
      <c r="CA37" s="254"/>
      <c r="CB37" s="254"/>
      <c r="CC37" s="254"/>
      <c r="CD37" s="254"/>
      <c r="CE37" s="254"/>
      <c r="CF37" s="532"/>
      <c r="CG37" s="532"/>
      <c r="CH37" s="532"/>
      <c r="CI37" s="532"/>
      <c r="CJ37" s="532"/>
      <c r="CK37" s="254"/>
      <c r="CL37" s="254"/>
      <c r="CM37" s="254"/>
      <c r="CN37" s="254"/>
      <c r="CO37" s="254"/>
      <c r="CP37" s="254"/>
      <c r="CQ37" s="254"/>
      <c r="CR37" s="254"/>
      <c r="CS37" s="254"/>
      <c r="CT37" s="254"/>
      <c r="CU37" s="254"/>
      <c r="CV37" s="254"/>
      <c r="CW37" s="533"/>
    </row>
    <row r="38" spans="1:101" s="122" customFormat="1" ht="5.25" customHeight="1">
      <c r="A38" s="547"/>
      <c r="B38" s="547"/>
      <c r="C38" s="547"/>
      <c r="D38" s="547"/>
      <c r="E38" s="547"/>
      <c r="F38" s="547"/>
      <c r="G38" s="547"/>
      <c r="H38" s="547"/>
      <c r="I38" s="547"/>
      <c r="J38" s="547"/>
      <c r="K38" s="547"/>
      <c r="L38" s="547"/>
      <c r="M38" s="547"/>
      <c r="N38" s="547"/>
      <c r="O38" s="547"/>
      <c r="P38" s="547"/>
      <c r="Q38" s="547"/>
      <c r="R38" s="547"/>
      <c r="S38" s="547"/>
      <c r="T38" s="547"/>
      <c r="U38" s="547"/>
      <c r="V38" s="547"/>
      <c r="W38" s="547"/>
      <c r="X38" s="547"/>
      <c r="Y38" s="547"/>
      <c r="Z38" s="547"/>
      <c r="AA38" s="547"/>
      <c r="AB38" s="547"/>
      <c r="AC38" s="547"/>
      <c r="AD38" s="547"/>
      <c r="AE38" s="547"/>
      <c r="AF38" s="547"/>
      <c r="AG38" s="547"/>
      <c r="AH38" s="547"/>
      <c r="AI38" s="547"/>
      <c r="AJ38" s="547"/>
      <c r="AK38" s="547"/>
      <c r="AL38" s="547"/>
      <c r="AM38" s="547"/>
      <c r="AN38" s="547"/>
      <c r="AO38" s="547"/>
      <c r="AP38" s="547"/>
      <c r="AQ38" s="547"/>
      <c r="AR38" s="547"/>
      <c r="AS38" s="547"/>
      <c r="AT38" s="547"/>
      <c r="AU38" s="547"/>
      <c r="AV38" s="547"/>
      <c r="AW38" s="547"/>
      <c r="AX38" s="547"/>
      <c r="AY38" s="547"/>
      <c r="AZ38" s="547"/>
      <c r="BA38" s="547"/>
      <c r="BB38" s="547"/>
      <c r="BC38" s="547"/>
      <c r="BD38" s="547"/>
      <c r="BE38" s="547"/>
      <c r="BF38" s="547"/>
      <c r="BG38" s="547"/>
      <c r="BH38" s="547"/>
      <c r="BI38" s="547"/>
      <c r="BJ38" s="547"/>
      <c r="BK38" s="547"/>
      <c r="BL38" s="547"/>
      <c r="BM38" s="547"/>
      <c r="BN38" s="547"/>
      <c r="BO38" s="547"/>
      <c r="BP38" s="547"/>
      <c r="BQ38" s="547"/>
      <c r="BR38" s="547"/>
      <c r="BS38" s="547"/>
      <c r="BT38" s="547"/>
      <c r="BU38" s="547"/>
      <c r="BV38" s="547"/>
      <c r="BW38" s="547"/>
      <c r="BX38" s="547"/>
      <c r="BY38" s="547"/>
      <c r="BZ38" s="547"/>
      <c r="CA38" s="547"/>
      <c r="CB38" s="547"/>
      <c r="CC38" s="547"/>
      <c r="CD38" s="547"/>
      <c r="CE38" s="547"/>
      <c r="CF38" s="547"/>
      <c r="CG38" s="547"/>
      <c r="CH38" s="547"/>
      <c r="CI38" s="547"/>
      <c r="CJ38" s="547"/>
      <c r="CK38" s="547"/>
      <c r="CL38" s="547"/>
      <c r="CM38" s="547"/>
      <c r="CN38" s="547"/>
      <c r="CO38" s="547"/>
      <c r="CP38" s="547"/>
      <c r="CQ38" s="547"/>
      <c r="CR38" s="547"/>
      <c r="CS38" s="547"/>
      <c r="CT38" s="547"/>
      <c r="CU38" s="547"/>
      <c r="CV38" s="547"/>
      <c r="CW38" s="547"/>
    </row>
    <row r="39" spans="1:101" ht="11.25" customHeight="1">
      <c r="A39" s="548" t="s">
        <v>271</v>
      </c>
      <c r="B39" s="537" t="s">
        <v>316</v>
      </c>
      <c r="C39" s="512">
        <v>69283912</v>
      </c>
      <c r="D39" s="525">
        <v>33333</v>
      </c>
      <c r="E39" s="514">
        <v>40.73</v>
      </c>
      <c r="F39" s="267">
        <v>4</v>
      </c>
      <c r="G39" s="514">
        <v>0.5</v>
      </c>
      <c r="H39" s="526" t="s">
        <v>288</v>
      </c>
      <c r="I39" s="327">
        <v>8000</v>
      </c>
      <c r="J39" s="327">
        <v>600000</v>
      </c>
      <c r="K39" s="365">
        <v>13000</v>
      </c>
      <c r="L39" s="246" t="s">
        <v>256</v>
      </c>
      <c r="M39" s="247" t="s">
        <v>310</v>
      </c>
      <c r="N39" s="269">
        <v>276400</v>
      </c>
      <c r="O39" s="269">
        <v>4146</v>
      </c>
      <c r="P39" s="388">
        <v>36</v>
      </c>
      <c r="Q39" s="249" t="s">
        <v>257</v>
      </c>
      <c r="R39" s="389">
        <v>8</v>
      </c>
      <c r="S39" s="254"/>
      <c r="T39" s="254"/>
      <c r="U39" s="254"/>
      <c r="V39" s="214"/>
      <c r="W39" s="215"/>
      <c r="X39" s="254"/>
      <c r="Y39" s="254"/>
      <c r="Z39" s="254"/>
      <c r="AA39" s="218"/>
      <c r="AB39" s="254"/>
      <c r="AC39" s="254"/>
      <c r="AD39" s="254"/>
      <c r="AE39" s="254"/>
      <c r="AF39" s="223"/>
      <c r="AG39" s="224"/>
      <c r="AH39" s="254"/>
      <c r="AI39" s="226"/>
      <c r="AJ39" s="254"/>
      <c r="AK39" s="227"/>
      <c r="AL39" s="254"/>
      <c r="AM39" s="254"/>
      <c r="AN39" s="251"/>
      <c r="AO39" s="251"/>
      <c r="AP39" s="251"/>
      <c r="AQ39" s="252"/>
      <c r="AR39" s="251"/>
      <c r="AS39" s="251"/>
      <c r="AT39" s="251"/>
      <c r="AU39" s="515"/>
      <c r="AV39" s="515"/>
      <c r="AW39" s="515"/>
      <c r="AX39" s="515"/>
      <c r="AY39" s="515"/>
      <c r="AZ39" s="515"/>
      <c r="BA39" s="515"/>
      <c r="BB39" s="539"/>
      <c r="BC39" s="529"/>
      <c r="BD39" s="529"/>
      <c r="BE39" s="529"/>
      <c r="BF39" s="529"/>
      <c r="BG39" s="529"/>
      <c r="BH39" s="529"/>
      <c r="BI39" s="529"/>
      <c r="BJ39" s="254"/>
      <c r="BK39" s="530"/>
      <c r="BL39" s="530"/>
      <c r="BM39" s="530"/>
      <c r="BN39" s="530"/>
      <c r="BO39" s="254"/>
      <c r="BP39" s="531"/>
      <c r="BQ39" s="254"/>
      <c r="BR39" s="254"/>
      <c r="BS39" s="420"/>
      <c r="BT39" s="420"/>
      <c r="BU39" s="254"/>
      <c r="BV39" s="254"/>
      <c r="BW39" s="254"/>
      <c r="BX39" s="254"/>
      <c r="BY39" s="422"/>
      <c r="BZ39" s="422"/>
      <c r="CA39" s="254"/>
      <c r="CB39" s="423"/>
      <c r="CC39" s="254"/>
      <c r="CD39" s="424"/>
      <c r="CE39" s="254"/>
      <c r="CF39" s="532"/>
      <c r="CG39" s="532"/>
      <c r="CH39" s="532"/>
      <c r="CI39" s="532"/>
      <c r="CJ39" s="532"/>
      <c r="CK39" s="254"/>
      <c r="CL39" s="254"/>
      <c r="CM39" s="254"/>
      <c r="CN39" s="254"/>
      <c r="CO39" s="254"/>
      <c r="CP39" s="254"/>
      <c r="CQ39" s="254"/>
      <c r="CR39" s="254"/>
      <c r="CS39" s="254"/>
      <c r="CT39" s="254"/>
      <c r="CU39" s="254"/>
      <c r="CV39" s="254"/>
      <c r="CW39" s="533"/>
    </row>
    <row r="40" spans="1:101" ht="11.25" customHeight="1">
      <c r="A40" s="548"/>
      <c r="B40" s="537"/>
      <c r="C40" s="512"/>
      <c r="D40" s="541"/>
      <c r="E40" s="514"/>
      <c r="F40" s="267"/>
      <c r="G40" s="514"/>
      <c r="H40" s="388"/>
      <c r="I40" s="327"/>
      <c r="J40" s="327"/>
      <c r="K40" s="335"/>
      <c r="L40" s="336"/>
      <c r="M40"/>
      <c r="N40" s="269"/>
      <c r="O40" s="269"/>
      <c r="P40" s="388"/>
      <c r="Q40" s="249" t="s">
        <v>258</v>
      </c>
      <c r="R40" s="389">
        <v>8</v>
      </c>
      <c r="S40" s="289"/>
      <c r="T40" s="289"/>
      <c r="U40" s="289"/>
      <c r="V40" s="214"/>
      <c r="W40" s="215"/>
      <c r="X40" s="289"/>
      <c r="Y40" s="289"/>
      <c r="Z40" s="289"/>
      <c r="AA40" s="218"/>
      <c r="AB40" s="289"/>
      <c r="AC40" s="289"/>
      <c r="AD40" s="289"/>
      <c r="AE40" s="289"/>
      <c r="AF40" s="289"/>
      <c r="AG40" s="224"/>
      <c r="AH40" s="225"/>
      <c r="AI40" s="226"/>
      <c r="AJ40" s="289"/>
      <c r="AK40" s="227"/>
      <c r="AL40" s="289"/>
      <c r="AM40" s="289"/>
      <c r="AN40" s="251"/>
      <c r="AO40" s="251"/>
      <c r="AP40" s="251"/>
      <c r="AQ40" s="252"/>
      <c r="AR40" s="251"/>
      <c r="AS40" s="251"/>
      <c r="AT40" s="251"/>
      <c r="AU40" s="515"/>
      <c r="AV40" s="515"/>
      <c r="AW40" s="515"/>
      <c r="AX40" s="515"/>
      <c r="AY40" s="515"/>
      <c r="AZ40" s="515"/>
      <c r="BA40" s="515"/>
      <c r="BB40" s="539"/>
      <c r="BC40" s="529"/>
      <c r="BD40" s="529"/>
      <c r="BE40" s="529"/>
      <c r="BF40" s="529"/>
      <c r="BG40" s="529"/>
      <c r="BH40" s="529"/>
      <c r="BI40" s="529"/>
      <c r="BJ40" s="529"/>
      <c r="BK40" s="530"/>
      <c r="BL40" s="530"/>
      <c r="BM40" s="530"/>
      <c r="BN40" s="530"/>
      <c r="BO40" s="254"/>
      <c r="BP40" s="254"/>
      <c r="BQ40" s="254"/>
      <c r="BR40" s="254"/>
      <c r="BS40" s="420"/>
      <c r="BT40" s="420"/>
      <c r="BU40" s="254"/>
      <c r="BV40" s="254"/>
      <c r="BW40" s="254"/>
      <c r="BX40" s="254"/>
      <c r="BY40" s="422"/>
      <c r="BZ40" s="422"/>
      <c r="CA40" s="254"/>
      <c r="CB40" s="254"/>
      <c r="CC40" s="254"/>
      <c r="CD40" s="254"/>
      <c r="CE40" s="254"/>
      <c r="CF40" s="532"/>
      <c r="CG40" s="532"/>
      <c r="CH40" s="532"/>
      <c r="CI40" s="532"/>
      <c r="CJ40" s="532"/>
      <c r="CK40" s="254"/>
      <c r="CL40" s="254"/>
      <c r="CM40" s="254"/>
      <c r="CN40" s="254"/>
      <c r="CO40" s="254"/>
      <c r="CP40" s="254"/>
      <c r="CQ40" s="254"/>
      <c r="CR40" s="254"/>
      <c r="CS40" s="254"/>
      <c r="CT40" s="254"/>
      <c r="CU40" s="254"/>
      <c r="CV40" s="254"/>
      <c r="CW40" s="533"/>
    </row>
    <row r="41" spans="1:101" ht="11.25" customHeight="1">
      <c r="A41" s="548"/>
      <c r="B41" s="537"/>
      <c r="C41" s="516"/>
      <c r="D41" s="541"/>
      <c r="E41" s="514"/>
      <c r="F41" s="267"/>
      <c r="G41" s="514"/>
      <c r="H41" s="388"/>
      <c r="I41" s="327"/>
      <c r="J41" s="327"/>
      <c r="K41" s="335"/>
      <c r="L41" s="336"/>
      <c r="M41" s="517"/>
      <c r="N41" s="269"/>
      <c r="O41" s="269"/>
      <c r="P41" s="388"/>
      <c r="Q41" s="249" t="s">
        <v>259</v>
      </c>
      <c r="R41" s="389">
        <v>4</v>
      </c>
      <c r="S41" s="289"/>
      <c r="T41" s="289"/>
      <c r="U41" s="289"/>
      <c r="V41" s="214"/>
      <c r="W41" s="289"/>
      <c r="X41" s="289"/>
      <c r="Y41" s="289"/>
      <c r="Z41" s="289"/>
      <c r="AA41" s="218"/>
      <c r="AB41" s="289"/>
      <c r="AC41" s="220"/>
      <c r="AD41" s="289"/>
      <c r="AE41" s="289"/>
      <c r="AF41" s="223"/>
      <c r="AG41" s="289"/>
      <c r="AH41" s="225"/>
      <c r="AI41" s="226"/>
      <c r="AJ41" s="289"/>
      <c r="AK41" s="289"/>
      <c r="AL41" s="289"/>
      <c r="AM41" s="289"/>
      <c r="AN41" s="251"/>
      <c r="AO41" s="251"/>
      <c r="AP41" s="251"/>
      <c r="AQ41" s="252"/>
      <c r="AR41" s="251"/>
      <c r="AS41" s="251"/>
      <c r="AT41" s="251"/>
      <c r="AU41" s="515"/>
      <c r="AV41" s="515"/>
      <c r="AW41" s="515"/>
      <c r="AX41" s="515"/>
      <c r="AY41" s="515"/>
      <c r="AZ41" s="515"/>
      <c r="BA41" s="515"/>
      <c r="BB41" s="539"/>
      <c r="BC41" s="529"/>
      <c r="BD41" s="529"/>
      <c r="BE41" s="529"/>
      <c r="BF41" s="529"/>
      <c r="BG41" s="529"/>
      <c r="BH41" s="529"/>
      <c r="BI41" s="529"/>
      <c r="BJ41" s="529"/>
      <c r="BK41" s="530"/>
      <c r="BL41" s="530"/>
      <c r="BM41" s="530"/>
      <c r="BN41" s="530"/>
      <c r="BO41" s="254"/>
      <c r="BP41" s="254"/>
      <c r="BQ41" s="254"/>
      <c r="BR41" s="254"/>
      <c r="BS41" s="420"/>
      <c r="BT41" s="420"/>
      <c r="BU41" s="254"/>
      <c r="BV41" s="254"/>
      <c r="BW41" s="254"/>
      <c r="BX41" s="254"/>
      <c r="BY41" s="422"/>
      <c r="BZ41" s="422"/>
      <c r="CA41" s="254"/>
      <c r="CB41" s="254"/>
      <c r="CC41" s="254"/>
      <c r="CD41" s="254"/>
      <c r="CE41" s="254"/>
      <c r="CF41" s="532"/>
      <c r="CG41" s="532"/>
      <c r="CH41" s="532"/>
      <c r="CI41" s="532"/>
      <c r="CJ41" s="532"/>
      <c r="CK41" s="254"/>
      <c r="CL41" s="254"/>
      <c r="CM41" s="254"/>
      <c r="CN41" s="254"/>
      <c r="CO41" s="254"/>
      <c r="CP41" s="254"/>
      <c r="CQ41" s="254"/>
      <c r="CR41" s="254"/>
      <c r="CS41" s="254"/>
      <c r="CT41" s="254"/>
      <c r="CU41" s="254"/>
      <c r="CV41" s="254"/>
      <c r="CW41" s="533"/>
    </row>
    <row r="42" spans="1:101" ht="11.25" customHeight="1">
      <c r="A42" s="548"/>
      <c r="B42" s="537"/>
      <c r="C42" s="512"/>
      <c r="D42" s="541"/>
      <c r="E42" s="514"/>
      <c r="F42" s="267"/>
      <c r="G42" s="514"/>
      <c r="H42" s="388"/>
      <c r="I42" s="327"/>
      <c r="J42" s="327"/>
      <c r="K42" s="335"/>
      <c r="L42" s="336"/>
      <c r="M42" s="517"/>
      <c r="N42" s="269"/>
      <c r="O42" s="269"/>
      <c r="P42" s="388"/>
      <c r="Q42" s="249" t="s">
        <v>260</v>
      </c>
      <c r="R42" s="389">
        <v>8</v>
      </c>
      <c r="S42" s="289"/>
      <c r="T42" s="289"/>
      <c r="U42" s="289"/>
      <c r="V42" s="214"/>
      <c r="W42" s="215"/>
      <c r="X42" s="289"/>
      <c r="Y42" s="289"/>
      <c r="Z42" s="289"/>
      <c r="AA42" s="218"/>
      <c r="AB42" s="289"/>
      <c r="AC42" s="289"/>
      <c r="AD42" s="289"/>
      <c r="AE42" s="289"/>
      <c r="AF42" s="289"/>
      <c r="AG42" s="224"/>
      <c r="AH42" s="225"/>
      <c r="AI42" s="226"/>
      <c r="AJ42" s="289"/>
      <c r="AK42" s="227"/>
      <c r="AL42" s="289"/>
      <c r="AM42" s="289"/>
      <c r="AN42" s="251"/>
      <c r="AO42" s="251"/>
      <c r="AP42" s="251"/>
      <c r="AQ42" s="252"/>
      <c r="AR42" s="251"/>
      <c r="AS42" s="251"/>
      <c r="AT42" s="251"/>
      <c r="AU42" s="515"/>
      <c r="AV42" s="515"/>
      <c r="AW42" s="515"/>
      <c r="AX42" s="515"/>
      <c r="AY42" s="515"/>
      <c r="AZ42" s="515"/>
      <c r="BA42" s="515"/>
      <c r="BB42" s="539"/>
      <c r="BC42" s="529"/>
      <c r="BD42" s="529"/>
      <c r="BE42" s="529"/>
      <c r="BF42" s="529"/>
      <c r="BG42" s="529"/>
      <c r="BH42" s="529"/>
      <c r="BI42" s="529"/>
      <c r="BJ42" s="529"/>
      <c r="BK42" s="530"/>
      <c r="BL42" s="530"/>
      <c r="BM42" s="530"/>
      <c r="BN42" s="530"/>
      <c r="BO42" s="254"/>
      <c r="BP42" s="254"/>
      <c r="BQ42" s="254"/>
      <c r="BR42" s="254"/>
      <c r="BS42" s="420"/>
      <c r="BT42" s="420"/>
      <c r="BU42" s="254"/>
      <c r="BV42" s="254"/>
      <c r="BW42" s="254"/>
      <c r="BX42" s="254"/>
      <c r="BY42" s="422"/>
      <c r="BZ42" s="422"/>
      <c r="CA42" s="254"/>
      <c r="CB42" s="254"/>
      <c r="CC42" s="254"/>
      <c r="CD42" s="254"/>
      <c r="CE42" s="254"/>
      <c r="CF42" s="532"/>
      <c r="CG42" s="532"/>
      <c r="CH42" s="532"/>
      <c r="CI42" s="532"/>
      <c r="CJ42" s="532"/>
      <c r="CK42" s="254"/>
      <c r="CL42" s="254"/>
      <c r="CM42" s="254"/>
      <c r="CN42" s="254"/>
      <c r="CO42" s="254"/>
      <c r="CP42" s="254"/>
      <c r="CQ42" s="254"/>
      <c r="CR42" s="254"/>
      <c r="CS42" s="254"/>
      <c r="CT42" s="254"/>
      <c r="CU42" s="254"/>
      <c r="CV42" s="254"/>
      <c r="CW42" s="533"/>
    </row>
    <row r="43" spans="1:101" ht="11.25" customHeight="1">
      <c r="A43" s="548"/>
      <c r="B43" s="537"/>
      <c r="C43" s="512"/>
      <c r="D43" s="541"/>
      <c r="E43" s="514"/>
      <c r="F43" s="267"/>
      <c r="G43" s="514"/>
      <c r="H43" s="388"/>
      <c r="I43" s="327"/>
      <c r="J43" s="327"/>
      <c r="K43" s="335"/>
      <c r="L43" s="336"/>
      <c r="M43" s="517"/>
      <c r="N43" s="269"/>
      <c r="O43" s="269"/>
      <c r="P43" s="388"/>
      <c r="Q43" s="249" t="s">
        <v>261</v>
      </c>
      <c r="R43" s="389">
        <v>4</v>
      </c>
      <c r="S43" s="289"/>
      <c r="T43" s="212"/>
      <c r="U43" s="289"/>
      <c r="V43" s="214"/>
      <c r="W43" s="289"/>
      <c r="X43" s="167"/>
      <c r="Y43" s="289"/>
      <c r="Z43" s="289"/>
      <c r="AA43" s="218"/>
      <c r="AB43" s="289"/>
      <c r="AC43" s="220"/>
      <c r="AD43" s="289"/>
      <c r="AE43" s="289"/>
      <c r="AF43" s="289"/>
      <c r="AG43" s="289"/>
      <c r="AH43" s="225"/>
      <c r="AI43" s="226"/>
      <c r="AJ43" s="289"/>
      <c r="AK43" s="289"/>
      <c r="AL43" s="289"/>
      <c r="AM43" s="289"/>
      <c r="AN43" s="251"/>
      <c r="AO43" s="251"/>
      <c r="AP43" s="251"/>
      <c r="AQ43" s="252"/>
      <c r="AR43" s="251"/>
      <c r="AS43" s="251"/>
      <c r="AT43" s="251"/>
      <c r="AU43" s="515"/>
      <c r="AV43" s="515"/>
      <c r="AW43" s="515"/>
      <c r="AX43" s="515"/>
      <c r="AY43" s="515"/>
      <c r="AZ43" s="515"/>
      <c r="BA43" s="515"/>
      <c r="BB43" s="539"/>
      <c r="BC43" s="529"/>
      <c r="BD43" s="529"/>
      <c r="BE43" s="529"/>
      <c r="BF43" s="529"/>
      <c r="BG43" s="529"/>
      <c r="BH43" s="529"/>
      <c r="BI43" s="529"/>
      <c r="BJ43" s="529"/>
      <c r="BK43" s="530"/>
      <c r="BL43" s="530"/>
      <c r="BM43" s="530"/>
      <c r="BN43" s="530"/>
      <c r="BO43" s="254"/>
      <c r="BP43" s="254"/>
      <c r="BQ43" s="254"/>
      <c r="BR43" s="254"/>
      <c r="BS43" s="420"/>
      <c r="BT43" s="420"/>
      <c r="BU43" s="254"/>
      <c r="BV43" s="254"/>
      <c r="BW43" s="254"/>
      <c r="BX43" s="254"/>
      <c r="BY43" s="422"/>
      <c r="BZ43" s="422"/>
      <c r="CA43" s="254"/>
      <c r="CB43" s="254"/>
      <c r="CC43" s="254"/>
      <c r="CD43" s="254"/>
      <c r="CE43" s="254"/>
      <c r="CF43" s="532"/>
      <c r="CG43" s="532"/>
      <c r="CH43" s="532"/>
      <c r="CI43" s="532"/>
      <c r="CJ43" s="532"/>
      <c r="CK43" s="254"/>
      <c r="CL43" s="254"/>
      <c r="CM43" s="254"/>
      <c r="CN43" s="254"/>
      <c r="CO43" s="254"/>
      <c r="CP43" s="254"/>
      <c r="CQ43" s="254"/>
      <c r="CR43" s="254"/>
      <c r="CS43" s="254"/>
      <c r="CT43" s="254"/>
      <c r="CU43" s="254"/>
      <c r="CV43" s="254"/>
      <c r="CW43" s="533"/>
    </row>
    <row r="44" spans="1:101" ht="11.25" customHeight="1">
      <c r="A44" s="548"/>
      <c r="B44" s="537"/>
      <c r="C44" s="512"/>
      <c r="D44" s="541"/>
      <c r="E44" s="514"/>
      <c r="F44" s="267"/>
      <c r="G44" s="514"/>
      <c r="H44" s="388"/>
      <c r="I44" s="327"/>
      <c r="J44" s="327"/>
      <c r="K44" s="339"/>
      <c r="L44" s="340"/>
      <c r="M44" s="542"/>
      <c r="N44" s="269"/>
      <c r="O44" s="269"/>
      <c r="P44" s="388"/>
      <c r="Q44" s="249" t="s">
        <v>262</v>
      </c>
      <c r="R44" s="389">
        <v>4</v>
      </c>
      <c r="S44" s="293"/>
      <c r="T44" s="212"/>
      <c r="U44" s="293"/>
      <c r="V44" s="214"/>
      <c r="W44" s="293"/>
      <c r="X44" s="167"/>
      <c r="Y44" s="293"/>
      <c r="Z44" s="293"/>
      <c r="AA44" s="218"/>
      <c r="AB44" s="293"/>
      <c r="AC44" s="220"/>
      <c r="AD44" s="293"/>
      <c r="AE44" s="293"/>
      <c r="AF44" s="293"/>
      <c r="AG44" s="293"/>
      <c r="AH44" s="225"/>
      <c r="AI44" s="226"/>
      <c r="AJ44" s="293"/>
      <c r="AK44" s="293"/>
      <c r="AL44" s="293"/>
      <c r="AM44" s="293"/>
      <c r="AN44" s="251"/>
      <c r="AO44" s="251"/>
      <c r="AP44" s="251"/>
      <c r="AQ44" s="252"/>
      <c r="AR44" s="251"/>
      <c r="AS44" s="251"/>
      <c r="AT44" s="251"/>
      <c r="AU44" s="515"/>
      <c r="AV44" s="515"/>
      <c r="AW44" s="515"/>
      <c r="AX44" s="515"/>
      <c r="AY44" s="515"/>
      <c r="AZ44" s="515"/>
      <c r="BA44" s="515"/>
      <c r="BB44" s="539"/>
      <c r="BC44" s="529"/>
      <c r="BD44" s="529"/>
      <c r="BE44" s="529"/>
      <c r="BF44" s="529"/>
      <c r="BG44" s="529"/>
      <c r="BH44" s="529"/>
      <c r="BI44" s="529"/>
      <c r="BJ44" s="529"/>
      <c r="BK44" s="530"/>
      <c r="BL44" s="530"/>
      <c r="BM44" s="530"/>
      <c r="BN44" s="530"/>
      <c r="BO44" s="254"/>
      <c r="BP44" s="254"/>
      <c r="BQ44" s="254"/>
      <c r="BR44" s="254"/>
      <c r="BS44" s="420"/>
      <c r="BT44" s="420"/>
      <c r="BU44" s="254"/>
      <c r="BV44" s="254"/>
      <c r="BW44" s="254"/>
      <c r="BX44" s="254"/>
      <c r="BY44" s="422"/>
      <c r="BZ44" s="422"/>
      <c r="CA44" s="254"/>
      <c r="CB44" s="254"/>
      <c r="CC44" s="254"/>
      <c r="CD44" s="254"/>
      <c r="CE44" s="254"/>
      <c r="CF44" s="532"/>
      <c r="CG44" s="532"/>
      <c r="CH44" s="532"/>
      <c r="CI44" s="532"/>
      <c r="CJ44" s="532"/>
      <c r="CK44" s="254"/>
      <c r="CL44" s="254"/>
      <c r="CM44" s="254"/>
      <c r="CN44" s="254"/>
      <c r="CO44" s="254"/>
      <c r="CP44" s="254"/>
      <c r="CQ44" s="254"/>
      <c r="CR44" s="254"/>
      <c r="CS44" s="254"/>
      <c r="CT44" s="254"/>
      <c r="CU44" s="254"/>
      <c r="CV44" s="254"/>
      <c r="CW44" s="533"/>
    </row>
    <row r="45" spans="1:101" s="122" customFormat="1" ht="5.25" customHeight="1">
      <c r="A45" s="521"/>
      <c r="B45" s="521"/>
      <c r="C45" s="521"/>
      <c r="D45" s="521"/>
      <c r="E45" s="521"/>
      <c r="F45" s="521"/>
      <c r="G45" s="521"/>
      <c r="H45" s="521"/>
      <c r="I45" s="521"/>
      <c r="J45" s="521"/>
      <c r="K45" s="521"/>
      <c r="L45" s="521"/>
      <c r="M45" s="521"/>
      <c r="N45" s="521"/>
      <c r="O45" s="521"/>
      <c r="P45" s="521"/>
      <c r="Q45" s="521"/>
      <c r="R45" s="521"/>
      <c r="S45" s="521"/>
      <c r="T45" s="521"/>
      <c r="U45" s="521"/>
      <c r="V45" s="521"/>
      <c r="W45" s="521"/>
      <c r="X45" s="521"/>
      <c r="Y45" s="521"/>
      <c r="Z45" s="521"/>
      <c r="AA45" s="521"/>
      <c r="AB45" s="521"/>
      <c r="AC45" s="521"/>
      <c r="AD45" s="521"/>
      <c r="AE45" s="521"/>
      <c r="AF45" s="521"/>
      <c r="AG45" s="521"/>
      <c r="AH45" s="521"/>
      <c r="AI45" s="521"/>
      <c r="AJ45" s="521"/>
      <c r="AK45" s="521"/>
      <c r="AL45" s="521"/>
      <c r="AM45" s="521"/>
      <c r="AN45" s="521"/>
      <c r="AO45" s="521"/>
      <c r="AP45" s="521"/>
      <c r="AQ45" s="521"/>
      <c r="AR45" s="521"/>
      <c r="AS45" s="521"/>
      <c r="AT45" s="521"/>
      <c r="AU45" s="521"/>
      <c r="AV45" s="521"/>
      <c r="AW45" s="521"/>
      <c r="AX45" s="521"/>
      <c r="AY45" s="521"/>
      <c r="AZ45" s="521"/>
      <c r="BA45" s="521"/>
      <c r="BB45" s="521"/>
      <c r="BC45" s="521"/>
      <c r="BD45" s="521"/>
      <c r="BE45" s="521"/>
      <c r="BF45" s="521"/>
      <c r="BG45" s="521"/>
      <c r="BH45" s="521"/>
      <c r="BI45" s="521"/>
      <c r="BJ45" s="521"/>
      <c r="BK45" s="521"/>
      <c r="BL45" s="521"/>
      <c r="BM45" s="521"/>
      <c r="BN45" s="521"/>
      <c r="BO45" s="521"/>
      <c r="BP45" s="521"/>
      <c r="BQ45" s="521"/>
      <c r="BR45" s="521"/>
      <c r="BS45" s="521"/>
      <c r="BT45" s="521"/>
      <c r="BU45" s="521"/>
      <c r="BV45" s="521"/>
      <c r="BW45" s="521"/>
      <c r="BX45" s="521"/>
      <c r="BY45" s="521"/>
      <c r="BZ45" s="521"/>
      <c r="CA45" s="521"/>
      <c r="CB45" s="521"/>
      <c r="CC45" s="521"/>
      <c r="CD45" s="521"/>
      <c r="CE45" s="521"/>
      <c r="CF45" s="521"/>
      <c r="CG45" s="521"/>
      <c r="CH45" s="521"/>
      <c r="CI45" s="521"/>
      <c r="CJ45" s="521"/>
      <c r="CK45" s="521"/>
      <c r="CL45" s="521"/>
      <c r="CM45" s="521"/>
      <c r="CN45" s="521"/>
      <c r="CO45" s="521"/>
      <c r="CP45" s="521"/>
      <c r="CQ45" s="521"/>
      <c r="CR45" s="521"/>
      <c r="CS45" s="521"/>
      <c r="CT45" s="521"/>
      <c r="CU45" s="521"/>
      <c r="CV45" s="521"/>
      <c r="CW45" s="521"/>
    </row>
    <row r="46" spans="1:101" ht="11.25" customHeight="1">
      <c r="A46" s="549" t="s">
        <v>274</v>
      </c>
      <c r="B46" s="550" t="s">
        <v>317</v>
      </c>
      <c r="C46" s="512">
        <v>24819241</v>
      </c>
      <c r="D46" s="525">
        <v>33333</v>
      </c>
      <c r="E46" s="324">
        <v>54.41</v>
      </c>
      <c r="F46" s="267">
        <v>6</v>
      </c>
      <c r="G46" s="324">
        <v>1</v>
      </c>
      <c r="H46" s="526" t="s">
        <v>273</v>
      </c>
      <c r="I46" s="327">
        <v>5000</v>
      </c>
      <c r="J46" s="327">
        <v>600000</v>
      </c>
      <c r="K46" s="328">
        <v>5000</v>
      </c>
      <c r="L46" s="329" t="s">
        <v>256</v>
      </c>
      <c r="M46" s="247" t="s">
        <v>310</v>
      </c>
      <c r="N46" s="269">
        <v>220800</v>
      </c>
      <c r="O46" s="269">
        <v>3312</v>
      </c>
      <c r="P46" s="388">
        <v>40</v>
      </c>
      <c r="Q46" s="249" t="s">
        <v>257</v>
      </c>
      <c r="R46" s="389">
        <v>8</v>
      </c>
      <c r="S46" s="254"/>
      <c r="T46" s="254"/>
      <c r="U46" s="254"/>
      <c r="V46" s="214"/>
      <c r="W46" s="215"/>
      <c r="X46" s="254"/>
      <c r="Y46" s="254"/>
      <c r="Z46" s="254"/>
      <c r="AA46" s="254"/>
      <c r="AB46" s="254"/>
      <c r="AC46" s="254"/>
      <c r="AD46" s="254"/>
      <c r="AE46" s="254"/>
      <c r="AF46" s="254"/>
      <c r="AG46" s="224"/>
      <c r="AH46" s="254"/>
      <c r="AI46" s="226"/>
      <c r="AJ46" s="254"/>
      <c r="AK46" s="254"/>
      <c r="AL46" s="254"/>
      <c r="AM46" s="254"/>
      <c r="AN46" s="251"/>
      <c r="AO46" s="251"/>
      <c r="AP46" s="230"/>
      <c r="AQ46" s="252"/>
      <c r="AR46" s="251"/>
      <c r="AS46" s="251"/>
      <c r="AT46" s="251"/>
      <c r="AU46" s="233"/>
      <c r="AV46" s="515"/>
      <c r="AW46" s="515"/>
      <c r="AX46" s="515"/>
      <c r="AY46" s="515"/>
      <c r="AZ46" s="515"/>
      <c r="BA46" s="515"/>
      <c r="BB46" s="539"/>
      <c r="BC46" s="529"/>
      <c r="BD46" s="529"/>
      <c r="BE46" s="529"/>
      <c r="BF46" s="529"/>
      <c r="BG46" s="529"/>
      <c r="BH46" s="529"/>
      <c r="BI46" s="529"/>
      <c r="BJ46" s="254"/>
      <c r="BK46" s="530"/>
      <c r="BL46" s="530"/>
      <c r="BM46" s="530"/>
      <c r="BN46" s="530"/>
      <c r="BO46" s="254"/>
      <c r="BP46" s="531"/>
      <c r="BQ46" s="254"/>
      <c r="BR46" s="254"/>
      <c r="BS46" s="420"/>
      <c r="BT46" s="420"/>
      <c r="BU46" s="254"/>
      <c r="BV46" s="421"/>
      <c r="BW46" s="254"/>
      <c r="BX46" s="254"/>
      <c r="BY46" s="254"/>
      <c r="BZ46" s="254"/>
      <c r="CA46" s="254"/>
      <c r="CB46" s="254"/>
      <c r="CC46" s="254"/>
      <c r="CD46" s="254"/>
      <c r="CE46" s="254"/>
      <c r="CF46" s="532"/>
      <c r="CG46" s="532"/>
      <c r="CH46" s="532"/>
      <c r="CI46" s="532"/>
      <c r="CJ46" s="532"/>
      <c r="CK46" s="254"/>
      <c r="CL46" s="254"/>
      <c r="CM46" s="532"/>
      <c r="CN46" s="254"/>
      <c r="CO46" s="254"/>
      <c r="CP46" s="207"/>
      <c r="CQ46" s="254"/>
      <c r="CR46" s="254"/>
      <c r="CS46" s="254"/>
      <c r="CT46" s="254"/>
      <c r="CU46" s="254"/>
      <c r="CV46" s="254"/>
      <c r="CW46" s="533"/>
    </row>
    <row r="47" spans="1:101" ht="11.25" customHeight="1">
      <c r="A47" s="549"/>
      <c r="B47" s="550"/>
      <c r="C47" s="512"/>
      <c r="D47" s="540"/>
      <c r="E47" s="514"/>
      <c r="F47" s="267"/>
      <c r="G47" s="514"/>
      <c r="H47" s="388"/>
      <c r="I47" s="327"/>
      <c r="J47" s="327"/>
      <c r="K47" s="335"/>
      <c r="L47" s="336"/>
      <c r="M47" s="243"/>
      <c r="N47" s="269"/>
      <c r="O47" s="269"/>
      <c r="P47" s="388"/>
      <c r="Q47" s="249" t="s">
        <v>258</v>
      </c>
      <c r="R47" s="389">
        <v>8</v>
      </c>
      <c r="S47" s="289"/>
      <c r="T47" s="289"/>
      <c r="U47" s="289"/>
      <c r="V47" s="214"/>
      <c r="W47" s="215"/>
      <c r="X47" s="289"/>
      <c r="Y47" s="289"/>
      <c r="Z47" s="289"/>
      <c r="AA47" s="289"/>
      <c r="AB47" s="289"/>
      <c r="AC47" s="289"/>
      <c r="AD47" s="289"/>
      <c r="AE47" s="289"/>
      <c r="AF47" s="289"/>
      <c r="AG47" s="224"/>
      <c r="AH47" s="225"/>
      <c r="AI47" s="226"/>
      <c r="AJ47" s="289"/>
      <c r="AK47" s="289"/>
      <c r="AL47" s="289"/>
      <c r="AM47" s="289"/>
      <c r="AN47" s="251"/>
      <c r="AO47" s="251"/>
      <c r="AP47" s="251"/>
      <c r="AQ47" s="252"/>
      <c r="AR47" s="251"/>
      <c r="AS47" s="251"/>
      <c r="AT47" s="251"/>
      <c r="AU47" s="233"/>
      <c r="AV47" s="515"/>
      <c r="AW47" s="515"/>
      <c r="AX47" s="515"/>
      <c r="AY47" s="515"/>
      <c r="AZ47" s="515"/>
      <c r="BA47" s="515"/>
      <c r="BB47" s="539"/>
      <c r="BC47" s="529"/>
      <c r="BD47" s="529"/>
      <c r="BE47" s="529"/>
      <c r="BF47" s="529"/>
      <c r="BG47" s="529"/>
      <c r="BH47" s="529"/>
      <c r="BI47" s="529"/>
      <c r="BJ47" s="254"/>
      <c r="BK47" s="530"/>
      <c r="BL47" s="530"/>
      <c r="BM47" s="530"/>
      <c r="BN47" s="530"/>
      <c r="BO47" s="254"/>
      <c r="BP47" s="254"/>
      <c r="BQ47" s="254"/>
      <c r="BR47" s="254"/>
      <c r="BS47" s="420"/>
      <c r="BT47" s="420"/>
      <c r="BU47" s="254"/>
      <c r="BV47" s="254"/>
      <c r="BW47" s="254"/>
      <c r="BX47" s="254"/>
      <c r="BY47" s="254"/>
      <c r="BZ47" s="254"/>
      <c r="CA47" s="254"/>
      <c r="CB47" s="254"/>
      <c r="CC47" s="254"/>
      <c r="CD47" s="254"/>
      <c r="CE47" s="254"/>
      <c r="CF47" s="532"/>
      <c r="CG47" s="532"/>
      <c r="CH47" s="532"/>
      <c r="CI47" s="532"/>
      <c r="CJ47" s="532"/>
      <c r="CK47" s="254"/>
      <c r="CL47" s="254"/>
      <c r="CM47" s="254"/>
      <c r="CN47" s="254"/>
      <c r="CO47" s="254"/>
      <c r="CP47" s="254"/>
      <c r="CQ47" s="254"/>
      <c r="CR47" s="254"/>
      <c r="CS47" s="254"/>
      <c r="CT47" s="254"/>
      <c r="CU47" s="254"/>
      <c r="CV47" s="254"/>
      <c r="CW47" s="533"/>
    </row>
    <row r="48" spans="1:101" ht="11.25" customHeight="1">
      <c r="A48" s="549"/>
      <c r="B48" s="550"/>
      <c r="C48" s="516"/>
      <c r="D48" s="540"/>
      <c r="E48" s="514"/>
      <c r="F48" s="267"/>
      <c r="G48" s="514"/>
      <c r="H48" s="388"/>
      <c r="I48" s="327"/>
      <c r="J48" s="327"/>
      <c r="K48" s="335"/>
      <c r="L48" s="336"/>
      <c r="M48" s="517"/>
      <c r="N48" s="269"/>
      <c r="O48" s="269"/>
      <c r="P48" s="388"/>
      <c r="Q48" s="249" t="s">
        <v>259</v>
      </c>
      <c r="R48" s="389">
        <v>8</v>
      </c>
      <c r="S48" s="289"/>
      <c r="T48" s="289"/>
      <c r="U48" s="213"/>
      <c r="V48" s="214"/>
      <c r="W48" s="289"/>
      <c r="X48" s="289"/>
      <c r="Y48" s="289"/>
      <c r="Z48" s="289"/>
      <c r="AA48" s="289"/>
      <c r="AB48" s="289"/>
      <c r="AC48" s="289"/>
      <c r="AD48" s="289"/>
      <c r="AE48" s="289"/>
      <c r="AF48" s="289"/>
      <c r="AG48" s="289"/>
      <c r="AH48" s="225"/>
      <c r="AI48" s="289"/>
      <c r="AJ48" s="289"/>
      <c r="AK48" s="289"/>
      <c r="AL48" s="289"/>
      <c r="AM48" s="289"/>
      <c r="AN48" s="251"/>
      <c r="AO48" s="251"/>
      <c r="AP48" s="230"/>
      <c r="AQ48" s="252"/>
      <c r="AR48" s="251"/>
      <c r="AS48" s="251"/>
      <c r="AT48" s="251"/>
      <c r="AU48" s="515"/>
      <c r="AV48" s="234"/>
      <c r="AW48" s="515"/>
      <c r="AX48" s="515"/>
      <c r="AY48" s="515"/>
      <c r="AZ48" s="515"/>
      <c r="BA48" s="515"/>
      <c r="BB48" s="539"/>
      <c r="BC48" s="529"/>
      <c r="BD48" s="529"/>
      <c r="BE48" s="529"/>
      <c r="BF48" s="529"/>
      <c r="BG48" s="529"/>
      <c r="BH48" s="529"/>
      <c r="BI48" s="529"/>
      <c r="BJ48" s="254"/>
      <c r="BK48" s="530"/>
      <c r="BL48" s="530"/>
      <c r="BM48" s="530"/>
      <c r="BN48" s="530"/>
      <c r="BO48" s="254"/>
      <c r="BP48" s="254"/>
      <c r="BQ48" s="254"/>
      <c r="BR48" s="254"/>
      <c r="BS48" s="420"/>
      <c r="BT48" s="420"/>
      <c r="BU48" s="254"/>
      <c r="BV48" s="254"/>
      <c r="BW48" s="254"/>
      <c r="BX48" s="254"/>
      <c r="BY48" s="254"/>
      <c r="BZ48" s="254"/>
      <c r="CA48" s="254"/>
      <c r="CB48" s="254"/>
      <c r="CC48" s="254"/>
      <c r="CD48" s="254"/>
      <c r="CE48" s="254"/>
      <c r="CF48" s="532"/>
      <c r="CG48" s="532"/>
      <c r="CH48" s="532"/>
      <c r="CI48" s="532"/>
      <c r="CJ48" s="532"/>
      <c r="CK48" s="254"/>
      <c r="CL48" s="254"/>
      <c r="CM48" s="254"/>
      <c r="CN48" s="254"/>
      <c r="CO48" s="254"/>
      <c r="CP48" s="207"/>
      <c r="CQ48" s="254"/>
      <c r="CR48" s="254"/>
      <c r="CS48" s="254"/>
      <c r="CT48" s="254"/>
      <c r="CU48" s="254"/>
      <c r="CV48" s="254"/>
      <c r="CW48" s="533"/>
    </row>
    <row r="49" spans="1:101" ht="11.25" customHeight="1">
      <c r="A49" s="549"/>
      <c r="B49" s="550"/>
      <c r="C49" s="512"/>
      <c r="D49" s="540"/>
      <c r="E49" s="514"/>
      <c r="F49" s="267"/>
      <c r="G49" s="514"/>
      <c r="H49" s="388"/>
      <c r="I49" s="327"/>
      <c r="J49" s="327"/>
      <c r="K49" s="335"/>
      <c r="L49" s="336"/>
      <c r="M49" s="517"/>
      <c r="N49" s="269"/>
      <c r="O49" s="269"/>
      <c r="P49" s="388"/>
      <c r="Q49" s="249" t="s">
        <v>260</v>
      </c>
      <c r="R49" s="389">
        <v>8</v>
      </c>
      <c r="S49" s="289"/>
      <c r="T49" s="289"/>
      <c r="U49" s="289"/>
      <c r="V49" s="214"/>
      <c r="W49" s="215"/>
      <c r="X49" s="289"/>
      <c r="Y49" s="289"/>
      <c r="Z49" s="289"/>
      <c r="AA49" s="289"/>
      <c r="AB49" s="289"/>
      <c r="AC49" s="289"/>
      <c r="AD49" s="289"/>
      <c r="AE49" s="289"/>
      <c r="AF49" s="289"/>
      <c r="AG49" s="224"/>
      <c r="AH49" s="225"/>
      <c r="AI49" s="226"/>
      <c r="AJ49" s="289"/>
      <c r="AK49" s="289"/>
      <c r="AL49" s="289"/>
      <c r="AM49" s="289"/>
      <c r="AN49" s="251"/>
      <c r="AO49" s="251"/>
      <c r="AP49" s="251"/>
      <c r="AQ49" s="252"/>
      <c r="AR49" s="251"/>
      <c r="AS49" s="251"/>
      <c r="AT49" s="251"/>
      <c r="AU49" s="233"/>
      <c r="AV49" s="515"/>
      <c r="AW49" s="515"/>
      <c r="AX49" s="515"/>
      <c r="AY49" s="515"/>
      <c r="AZ49" s="515"/>
      <c r="BA49" s="515"/>
      <c r="BB49" s="539"/>
      <c r="BC49" s="529"/>
      <c r="BD49" s="529"/>
      <c r="BE49" s="529"/>
      <c r="BF49" s="529"/>
      <c r="BG49" s="529"/>
      <c r="BH49" s="529"/>
      <c r="BI49" s="529"/>
      <c r="BJ49" s="254"/>
      <c r="BK49" s="530"/>
      <c r="BL49" s="530"/>
      <c r="BM49" s="530"/>
      <c r="BN49" s="530"/>
      <c r="BO49" s="254"/>
      <c r="BP49" s="254"/>
      <c r="BQ49" s="254"/>
      <c r="BR49" s="254"/>
      <c r="BS49" s="420"/>
      <c r="BT49" s="420"/>
      <c r="BU49" s="254"/>
      <c r="BV49" s="254"/>
      <c r="BW49" s="254"/>
      <c r="BX49" s="254"/>
      <c r="BY49" s="254"/>
      <c r="BZ49" s="254"/>
      <c r="CA49" s="254"/>
      <c r="CB49" s="254"/>
      <c r="CC49" s="254"/>
      <c r="CD49" s="254"/>
      <c r="CE49" s="254"/>
      <c r="CF49" s="532"/>
      <c r="CG49" s="532"/>
      <c r="CH49" s="532"/>
      <c r="CI49" s="532"/>
      <c r="CJ49" s="532"/>
      <c r="CK49" s="254"/>
      <c r="CL49" s="254"/>
      <c r="CM49" s="254"/>
      <c r="CN49" s="254"/>
      <c r="CO49" s="254"/>
      <c r="CP49" s="254"/>
      <c r="CQ49" s="254"/>
      <c r="CR49" s="254"/>
      <c r="CS49" s="254"/>
      <c r="CT49" s="254"/>
      <c r="CU49" s="254"/>
      <c r="CV49" s="254"/>
      <c r="CW49" s="533"/>
    </row>
    <row r="50" spans="1:101" ht="11.25" customHeight="1">
      <c r="A50" s="549"/>
      <c r="B50" s="550"/>
      <c r="C50" s="512"/>
      <c r="D50" s="540"/>
      <c r="E50" s="514"/>
      <c r="F50" s="267"/>
      <c r="G50" s="514"/>
      <c r="H50" s="388"/>
      <c r="I50" s="327"/>
      <c r="J50" s="327"/>
      <c r="K50" s="335"/>
      <c r="L50" s="336"/>
      <c r="M50" s="517"/>
      <c r="N50" s="269"/>
      <c r="O50" s="269"/>
      <c r="P50" s="388"/>
      <c r="Q50" s="249" t="s">
        <v>261</v>
      </c>
      <c r="R50" s="389">
        <v>4</v>
      </c>
      <c r="S50" s="211"/>
      <c r="T50" s="212"/>
      <c r="U50" s="213"/>
      <c r="V50" s="214"/>
      <c r="W50" s="289"/>
      <c r="X50" s="289"/>
      <c r="Y50" s="216"/>
      <c r="Z50" s="289"/>
      <c r="AA50" s="289"/>
      <c r="AB50" s="289"/>
      <c r="AC50" s="289"/>
      <c r="AD50" s="289"/>
      <c r="AE50" s="222"/>
      <c r="AF50" s="223"/>
      <c r="AG50" s="289"/>
      <c r="AH50" s="225"/>
      <c r="AI50" s="226"/>
      <c r="AJ50" s="289"/>
      <c r="AK50" s="289"/>
      <c r="AL50" s="289"/>
      <c r="AM50" s="289"/>
      <c r="AN50" s="251"/>
      <c r="AO50" s="251"/>
      <c r="AP50" s="230"/>
      <c r="AQ50" s="252"/>
      <c r="AR50" s="251"/>
      <c r="AS50" s="251"/>
      <c r="AT50" s="251"/>
      <c r="AU50" s="515"/>
      <c r="AV50" s="515"/>
      <c r="AW50" s="515"/>
      <c r="AX50" s="515"/>
      <c r="AY50" s="515"/>
      <c r="AZ50" s="515"/>
      <c r="BA50" s="515"/>
      <c r="BB50" s="539"/>
      <c r="BC50" s="529"/>
      <c r="BD50" s="529"/>
      <c r="BE50" s="529"/>
      <c r="BF50" s="529"/>
      <c r="BG50" s="529"/>
      <c r="BH50" s="529"/>
      <c r="BI50" s="529"/>
      <c r="BJ50" s="254"/>
      <c r="BK50" s="530"/>
      <c r="BL50" s="530"/>
      <c r="BM50" s="530"/>
      <c r="BN50" s="530"/>
      <c r="BO50" s="254"/>
      <c r="BP50" s="254"/>
      <c r="BQ50" s="254"/>
      <c r="BR50" s="254"/>
      <c r="BS50" s="420"/>
      <c r="BT50" s="420"/>
      <c r="BU50" s="254"/>
      <c r="BV50" s="254"/>
      <c r="BW50" s="254"/>
      <c r="BX50" s="254"/>
      <c r="BY50" s="254"/>
      <c r="BZ50" s="254"/>
      <c r="CA50" s="254"/>
      <c r="CB50" s="254"/>
      <c r="CC50" s="254"/>
      <c r="CD50" s="254"/>
      <c r="CE50" s="254"/>
      <c r="CF50" s="532"/>
      <c r="CG50" s="532"/>
      <c r="CH50" s="532"/>
      <c r="CI50" s="532"/>
      <c r="CJ50" s="532"/>
      <c r="CK50" s="254"/>
      <c r="CL50" s="254"/>
      <c r="CM50" s="254"/>
      <c r="CN50" s="254"/>
      <c r="CO50" s="254"/>
      <c r="CP50" s="254"/>
      <c r="CQ50" s="254"/>
      <c r="CR50" s="254"/>
      <c r="CS50" s="254"/>
      <c r="CT50" s="254"/>
      <c r="CU50" s="254"/>
      <c r="CV50" s="254"/>
      <c r="CW50" s="533"/>
    </row>
    <row r="51" spans="1:101" ht="11.25" customHeight="1">
      <c r="A51" s="549"/>
      <c r="B51" s="550"/>
      <c r="C51" s="512"/>
      <c r="D51" s="541"/>
      <c r="E51" s="514"/>
      <c r="F51" s="267"/>
      <c r="G51" s="514"/>
      <c r="H51" s="388"/>
      <c r="I51" s="327"/>
      <c r="J51" s="327"/>
      <c r="K51" s="339"/>
      <c r="L51" s="340"/>
      <c r="M51" s="542"/>
      <c r="N51" s="269"/>
      <c r="O51" s="269"/>
      <c r="P51" s="388"/>
      <c r="Q51" s="249" t="s">
        <v>262</v>
      </c>
      <c r="R51" s="389">
        <v>4</v>
      </c>
      <c r="S51" s="211"/>
      <c r="T51" s="212"/>
      <c r="U51" s="213"/>
      <c r="V51" s="214"/>
      <c r="W51" s="293"/>
      <c r="X51" s="293"/>
      <c r="Y51" s="216"/>
      <c r="Z51" s="293"/>
      <c r="AA51" s="293"/>
      <c r="AB51" s="293"/>
      <c r="AC51" s="293"/>
      <c r="AD51" s="293"/>
      <c r="AE51" s="222"/>
      <c r="AF51" s="223"/>
      <c r="AG51" s="293"/>
      <c r="AH51" s="225"/>
      <c r="AI51" s="226"/>
      <c r="AJ51" s="293"/>
      <c r="AK51" s="293"/>
      <c r="AL51" s="293"/>
      <c r="AM51" s="293"/>
      <c r="AN51" s="251"/>
      <c r="AO51" s="251"/>
      <c r="AP51" s="230"/>
      <c r="AQ51" s="252"/>
      <c r="AR51" s="251"/>
      <c r="AS51" s="251"/>
      <c r="AT51" s="251"/>
      <c r="AU51" s="515"/>
      <c r="AV51" s="515"/>
      <c r="AW51" s="515"/>
      <c r="AX51" s="515"/>
      <c r="AY51" s="515"/>
      <c r="AZ51" s="515"/>
      <c r="BA51" s="515"/>
      <c r="BB51" s="539"/>
      <c r="BC51" s="529"/>
      <c r="BD51" s="529"/>
      <c r="BE51" s="529"/>
      <c r="BF51" s="529"/>
      <c r="BG51" s="529"/>
      <c r="BH51" s="529"/>
      <c r="BI51" s="529"/>
      <c r="BJ51" s="254"/>
      <c r="BK51" s="530"/>
      <c r="BL51" s="530"/>
      <c r="BM51" s="530"/>
      <c r="BN51" s="530"/>
      <c r="BO51" s="254"/>
      <c r="BP51" s="254"/>
      <c r="BQ51" s="254"/>
      <c r="BR51" s="254"/>
      <c r="BS51" s="420"/>
      <c r="BT51" s="420"/>
      <c r="BU51" s="254"/>
      <c r="BV51" s="254"/>
      <c r="BW51" s="254"/>
      <c r="BX51" s="254"/>
      <c r="BY51" s="254"/>
      <c r="BZ51" s="254"/>
      <c r="CA51" s="254"/>
      <c r="CB51" s="254"/>
      <c r="CC51" s="254"/>
      <c r="CD51" s="254"/>
      <c r="CE51" s="254"/>
      <c r="CF51" s="532"/>
      <c r="CG51" s="532"/>
      <c r="CH51" s="532"/>
      <c r="CI51" s="532"/>
      <c r="CJ51" s="532"/>
      <c r="CK51" s="254"/>
      <c r="CL51" s="254"/>
      <c r="CM51" s="254"/>
      <c r="CN51" s="254"/>
      <c r="CO51" s="254"/>
      <c r="CP51" s="254"/>
      <c r="CQ51" s="254"/>
      <c r="CR51" s="254"/>
      <c r="CS51" s="254"/>
      <c r="CT51" s="254"/>
      <c r="CU51" s="254"/>
      <c r="CV51" s="254"/>
      <c r="CW51" s="533"/>
    </row>
    <row r="52" spans="1:101" s="122" customFormat="1" ht="5.25" customHeight="1">
      <c r="A52" s="521"/>
      <c r="B52" s="521"/>
      <c r="C52" s="521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1"/>
      <c r="T52" s="521"/>
      <c r="U52" s="521"/>
      <c r="V52" s="521"/>
      <c r="W52" s="521"/>
      <c r="X52" s="521"/>
      <c r="Y52" s="521"/>
      <c r="Z52" s="521"/>
      <c r="AA52" s="521"/>
      <c r="AB52" s="521"/>
      <c r="AC52" s="521"/>
      <c r="AD52" s="521"/>
      <c r="AE52" s="521"/>
      <c r="AF52" s="521"/>
      <c r="AG52" s="521"/>
      <c r="AH52" s="521"/>
      <c r="AI52" s="521"/>
      <c r="AJ52" s="521"/>
      <c r="AK52" s="521"/>
      <c r="AL52" s="521"/>
      <c r="AM52" s="521"/>
      <c r="AN52" s="521"/>
      <c r="AO52" s="521"/>
      <c r="AP52" s="521"/>
      <c r="AQ52" s="521"/>
      <c r="AR52" s="521"/>
      <c r="AS52" s="521"/>
      <c r="AT52" s="521"/>
      <c r="AU52" s="521"/>
      <c r="AV52" s="521"/>
      <c r="AW52" s="521"/>
      <c r="AX52" s="521"/>
      <c r="AY52" s="521"/>
      <c r="AZ52" s="521"/>
      <c r="BA52" s="521"/>
      <c r="BB52" s="521"/>
      <c r="BC52" s="521"/>
      <c r="BD52" s="521"/>
      <c r="BE52" s="521"/>
      <c r="BF52" s="521"/>
      <c r="BG52" s="521"/>
      <c r="BH52" s="521"/>
      <c r="BI52" s="521"/>
      <c r="BJ52" s="521"/>
      <c r="BK52" s="521"/>
      <c r="BL52" s="521"/>
      <c r="BM52" s="521"/>
      <c r="BN52" s="521"/>
      <c r="BO52" s="521"/>
      <c r="BP52" s="521"/>
      <c r="BQ52" s="521"/>
      <c r="BR52" s="521"/>
      <c r="BS52" s="521"/>
      <c r="BT52" s="521"/>
      <c r="BU52" s="521"/>
      <c r="BV52" s="521"/>
      <c r="BW52" s="521"/>
      <c r="BX52" s="521"/>
      <c r="BY52" s="521"/>
      <c r="BZ52" s="521"/>
      <c r="CA52" s="521"/>
      <c r="CB52" s="521"/>
      <c r="CC52" s="521"/>
      <c r="CD52" s="521"/>
      <c r="CE52" s="521"/>
      <c r="CF52" s="521"/>
      <c r="CG52" s="521"/>
      <c r="CH52" s="521"/>
      <c r="CI52" s="521"/>
      <c r="CJ52" s="521"/>
      <c r="CK52" s="521"/>
      <c r="CL52" s="521"/>
      <c r="CM52" s="521"/>
      <c r="CN52" s="521"/>
      <c r="CO52" s="521"/>
      <c r="CP52" s="521"/>
      <c r="CQ52" s="521"/>
      <c r="CR52" s="521"/>
      <c r="CS52" s="521"/>
      <c r="CT52" s="521"/>
      <c r="CU52" s="521"/>
      <c r="CV52" s="521"/>
      <c r="CW52" s="521"/>
    </row>
    <row r="53" spans="1:101" ht="11.25" customHeight="1">
      <c r="A53" s="551" t="s">
        <v>278</v>
      </c>
      <c r="B53" s="552" t="s">
        <v>318</v>
      </c>
      <c r="C53" s="307" t="s">
        <v>276</v>
      </c>
      <c r="D53" s="534">
        <v>100000</v>
      </c>
      <c r="E53" s="324">
        <v>62.49</v>
      </c>
      <c r="F53" s="267">
        <v>8</v>
      </c>
      <c r="G53" s="324">
        <v>0.7</v>
      </c>
      <c r="H53" s="526" t="s">
        <v>288</v>
      </c>
      <c r="I53" s="327">
        <v>7100</v>
      </c>
      <c r="J53" s="327">
        <v>162000</v>
      </c>
      <c r="K53" s="328">
        <v>7000</v>
      </c>
      <c r="L53" s="246" t="s">
        <v>256</v>
      </c>
      <c r="M53" s="247" t="s">
        <v>310</v>
      </c>
      <c r="N53" s="269">
        <v>345600</v>
      </c>
      <c r="O53" s="269">
        <v>5184</v>
      </c>
      <c r="P53" s="388">
        <v>18</v>
      </c>
      <c r="Q53" s="249" t="s">
        <v>257</v>
      </c>
      <c r="R53" s="389">
        <v>3</v>
      </c>
      <c r="S53" s="289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316"/>
      <c r="AN53" s="316"/>
      <c r="AO53" s="316"/>
      <c r="AP53" s="251"/>
      <c r="AQ53" s="252"/>
      <c r="AR53" s="251"/>
      <c r="AS53" s="251"/>
      <c r="AT53" s="251"/>
      <c r="AU53" s="515"/>
      <c r="AV53" s="515"/>
      <c r="AW53" s="515"/>
      <c r="AX53" s="515"/>
      <c r="AY53" s="515"/>
      <c r="AZ53" s="515"/>
      <c r="BA53" s="515"/>
      <c r="BB53" s="553"/>
      <c r="BC53" s="254"/>
      <c r="BD53" s="254"/>
      <c r="BE53" s="254"/>
      <c r="BF53" s="254"/>
      <c r="BG53" s="254"/>
      <c r="BH53" s="254"/>
      <c r="BI53" s="254"/>
      <c r="BJ53" s="254"/>
      <c r="BK53" s="254"/>
      <c r="BL53" s="254"/>
      <c r="BM53" s="254"/>
      <c r="BN53" s="254"/>
      <c r="BO53" s="254"/>
      <c r="BP53" s="254"/>
      <c r="BQ53" s="254"/>
      <c r="BR53" s="254"/>
      <c r="BS53" s="254"/>
      <c r="BT53" s="254"/>
      <c r="BU53" s="254"/>
      <c r="BV53" s="254"/>
      <c r="BW53" s="254"/>
      <c r="BX53" s="254"/>
      <c r="BY53" s="254"/>
      <c r="BZ53" s="254"/>
      <c r="CA53" s="254"/>
      <c r="CB53" s="254"/>
      <c r="CC53" s="254"/>
      <c r="CD53" s="254"/>
      <c r="CE53" s="254"/>
      <c r="CF53" s="254"/>
      <c r="CG53" s="254"/>
      <c r="CH53" s="254"/>
      <c r="CI53" s="254"/>
      <c r="CJ53" s="254"/>
      <c r="CK53" s="254"/>
      <c r="CL53" s="254"/>
      <c r="CM53" s="254"/>
      <c r="CN53" s="254"/>
      <c r="CO53" s="254"/>
      <c r="CP53" s="254"/>
      <c r="CQ53" s="254"/>
      <c r="CR53" s="254"/>
      <c r="CS53" s="426"/>
      <c r="CT53" s="426"/>
      <c r="CU53" s="426"/>
      <c r="CV53" s="254"/>
      <c r="CW53" s="533"/>
    </row>
    <row r="54" spans="1:101" ht="11.25" customHeight="1">
      <c r="A54" s="551"/>
      <c r="B54" s="552"/>
      <c r="C54" s="307" t="s">
        <v>277</v>
      </c>
      <c r="D54" s="534"/>
      <c r="E54" s="266"/>
      <c r="F54" s="267"/>
      <c r="G54" s="266"/>
      <c r="H54" s="554"/>
      <c r="I54" s="269"/>
      <c r="J54" s="269"/>
      <c r="K54" s="270"/>
      <c r="L54" s="271"/>
      <c r="M54" s="243"/>
      <c r="N54" s="269"/>
      <c r="O54" s="269"/>
      <c r="P54" s="388"/>
      <c r="Q54" s="249" t="s">
        <v>258</v>
      </c>
      <c r="R54" s="389">
        <v>3</v>
      </c>
      <c r="S54" s="289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316"/>
      <c r="AN54" s="316"/>
      <c r="AO54" s="316"/>
      <c r="AP54" s="251"/>
      <c r="AQ54" s="252"/>
      <c r="AR54" s="251"/>
      <c r="AS54" s="251"/>
      <c r="AT54" s="251"/>
      <c r="AU54" s="515"/>
      <c r="AV54" s="515"/>
      <c r="AW54" s="515"/>
      <c r="AX54" s="515"/>
      <c r="AY54" s="515"/>
      <c r="AZ54" s="515"/>
      <c r="BA54" s="515"/>
      <c r="BB54" s="553"/>
      <c r="BC54" s="254"/>
      <c r="BD54" s="254"/>
      <c r="BE54" s="254"/>
      <c r="BF54" s="254"/>
      <c r="BG54" s="254"/>
      <c r="BH54" s="254"/>
      <c r="BI54" s="254"/>
      <c r="BJ54" s="254"/>
      <c r="BK54" s="254"/>
      <c r="BL54" s="254"/>
      <c r="BM54" s="254"/>
      <c r="BN54" s="254"/>
      <c r="BO54" s="254"/>
      <c r="BP54" s="254"/>
      <c r="BQ54" s="254"/>
      <c r="BR54" s="254"/>
      <c r="BS54" s="254"/>
      <c r="BT54" s="254"/>
      <c r="BU54" s="254"/>
      <c r="BV54" s="254"/>
      <c r="BW54" s="254"/>
      <c r="BX54" s="254"/>
      <c r="BY54" s="254"/>
      <c r="BZ54" s="254"/>
      <c r="CA54" s="254"/>
      <c r="CB54" s="254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426"/>
      <c r="CT54" s="426"/>
      <c r="CU54" s="426"/>
      <c r="CV54" s="254"/>
      <c r="CW54" s="533"/>
    </row>
    <row r="55" spans="1:101" ht="11.25" customHeight="1">
      <c r="A55" s="551"/>
      <c r="B55" s="552"/>
      <c r="C55" s="524"/>
      <c r="D55" s="534"/>
      <c r="E55" s="266"/>
      <c r="F55" s="267"/>
      <c r="G55" s="266"/>
      <c r="H55" s="554"/>
      <c r="I55" s="269"/>
      <c r="J55" s="269"/>
      <c r="K55" s="270"/>
      <c r="L55" s="271"/>
      <c r="M55" s="268"/>
      <c r="N55" s="269"/>
      <c r="O55" s="269"/>
      <c r="P55" s="388"/>
      <c r="Q55" s="249" t="s">
        <v>259</v>
      </c>
      <c r="R55" s="389">
        <v>3</v>
      </c>
      <c r="S55" s="289"/>
      <c r="T55" s="251"/>
      <c r="U55" s="251"/>
      <c r="V55" s="251"/>
      <c r="W55" s="251"/>
      <c r="X55" s="251"/>
      <c r="Y55" s="251"/>
      <c r="Z55" s="251"/>
      <c r="AA55" s="251"/>
      <c r="AB55" s="251"/>
      <c r="AC55" s="251"/>
      <c r="AD55" s="251"/>
      <c r="AE55" s="251"/>
      <c r="AF55" s="251"/>
      <c r="AG55" s="251"/>
      <c r="AH55" s="251"/>
      <c r="AI55" s="251"/>
      <c r="AJ55" s="251"/>
      <c r="AK55" s="251"/>
      <c r="AL55" s="251"/>
      <c r="AM55" s="316"/>
      <c r="AN55" s="316"/>
      <c r="AO55" s="316"/>
      <c r="AP55" s="251"/>
      <c r="AQ55" s="252"/>
      <c r="AR55" s="251"/>
      <c r="AS55" s="251"/>
      <c r="AT55" s="251"/>
      <c r="AU55" s="515"/>
      <c r="AV55" s="515"/>
      <c r="AW55" s="515"/>
      <c r="AX55" s="515"/>
      <c r="AY55" s="515"/>
      <c r="AZ55" s="515"/>
      <c r="BA55" s="515"/>
      <c r="BB55" s="553"/>
      <c r="BC55" s="254"/>
      <c r="BD55" s="254"/>
      <c r="BE55" s="254"/>
      <c r="BF55" s="254"/>
      <c r="BG55" s="254"/>
      <c r="BH55" s="254"/>
      <c r="BI55" s="254"/>
      <c r="BJ55" s="254"/>
      <c r="BK55" s="254"/>
      <c r="BL55" s="254"/>
      <c r="BM55" s="254"/>
      <c r="BN55" s="254"/>
      <c r="BO55" s="254"/>
      <c r="BP55" s="254"/>
      <c r="BQ55" s="254"/>
      <c r="BR55" s="254"/>
      <c r="BS55" s="254"/>
      <c r="BT55" s="254"/>
      <c r="BU55" s="254"/>
      <c r="BV55" s="254"/>
      <c r="BW55" s="254"/>
      <c r="BX55" s="254"/>
      <c r="BY55" s="254"/>
      <c r="BZ55" s="254"/>
      <c r="CA55" s="254"/>
      <c r="CB55" s="254"/>
      <c r="CC55" s="254"/>
      <c r="CD55" s="254"/>
      <c r="CE55" s="254"/>
      <c r="CF55" s="254"/>
      <c r="CG55" s="254"/>
      <c r="CH55" s="254"/>
      <c r="CI55" s="254"/>
      <c r="CJ55" s="254"/>
      <c r="CK55" s="254"/>
      <c r="CL55" s="254"/>
      <c r="CM55" s="254"/>
      <c r="CN55" s="254"/>
      <c r="CO55" s="254"/>
      <c r="CP55" s="254"/>
      <c r="CQ55" s="254"/>
      <c r="CR55" s="254"/>
      <c r="CS55" s="426"/>
      <c r="CT55" s="426"/>
      <c r="CU55" s="426"/>
      <c r="CV55" s="254"/>
      <c r="CW55" s="533"/>
    </row>
    <row r="56" spans="1:101" ht="11.25" customHeight="1">
      <c r="A56" s="551"/>
      <c r="B56" s="552"/>
      <c r="C56" s="512"/>
      <c r="D56" s="534"/>
      <c r="E56" s="266"/>
      <c r="F56" s="267"/>
      <c r="G56" s="266"/>
      <c r="H56" s="554"/>
      <c r="I56" s="269"/>
      <c r="J56" s="269"/>
      <c r="K56" s="270"/>
      <c r="L56" s="271"/>
      <c r="M56" s="268"/>
      <c r="N56" s="269"/>
      <c r="O56" s="269"/>
      <c r="P56" s="388"/>
      <c r="Q56" s="249" t="s">
        <v>260</v>
      </c>
      <c r="R56" s="389">
        <v>3</v>
      </c>
      <c r="S56" s="289"/>
      <c r="T56" s="251"/>
      <c r="U56" s="251"/>
      <c r="V56" s="251"/>
      <c r="W56" s="251"/>
      <c r="X56" s="251"/>
      <c r="Y56" s="251"/>
      <c r="Z56" s="251"/>
      <c r="AA56" s="251"/>
      <c r="AB56" s="251"/>
      <c r="AC56" s="251"/>
      <c r="AD56" s="251"/>
      <c r="AE56" s="251"/>
      <c r="AF56" s="251"/>
      <c r="AG56" s="251"/>
      <c r="AH56" s="251"/>
      <c r="AI56" s="251"/>
      <c r="AJ56" s="251"/>
      <c r="AK56" s="251"/>
      <c r="AL56" s="251"/>
      <c r="AM56" s="316"/>
      <c r="AN56" s="316"/>
      <c r="AO56" s="316"/>
      <c r="AP56" s="251"/>
      <c r="AQ56" s="252"/>
      <c r="AR56" s="251"/>
      <c r="AS56" s="251"/>
      <c r="AT56" s="251"/>
      <c r="AU56" s="515"/>
      <c r="AV56" s="515"/>
      <c r="AW56" s="515"/>
      <c r="AX56" s="515"/>
      <c r="AY56" s="515"/>
      <c r="AZ56" s="515"/>
      <c r="BA56" s="515"/>
      <c r="BB56" s="553"/>
      <c r="BC56" s="254"/>
      <c r="BD56" s="254"/>
      <c r="BE56" s="254"/>
      <c r="BF56" s="254"/>
      <c r="BG56" s="254"/>
      <c r="BH56" s="254"/>
      <c r="BI56" s="254"/>
      <c r="BJ56" s="254"/>
      <c r="BK56" s="254"/>
      <c r="BL56" s="254"/>
      <c r="BM56" s="254"/>
      <c r="BN56" s="254"/>
      <c r="BO56" s="254"/>
      <c r="BP56" s="254"/>
      <c r="BQ56" s="254"/>
      <c r="BR56" s="254"/>
      <c r="BS56" s="254"/>
      <c r="BT56" s="254"/>
      <c r="BU56" s="254"/>
      <c r="BV56" s="254"/>
      <c r="BW56" s="254"/>
      <c r="BX56" s="254"/>
      <c r="BY56" s="254"/>
      <c r="BZ56" s="254"/>
      <c r="CA56" s="254"/>
      <c r="CB56" s="254"/>
      <c r="CC56" s="254"/>
      <c r="CD56" s="254"/>
      <c r="CE56" s="254"/>
      <c r="CF56" s="254"/>
      <c r="CG56" s="254"/>
      <c r="CH56" s="254"/>
      <c r="CI56" s="254"/>
      <c r="CJ56" s="254"/>
      <c r="CK56" s="254"/>
      <c r="CL56" s="254"/>
      <c r="CM56" s="254"/>
      <c r="CN56" s="254"/>
      <c r="CO56" s="254"/>
      <c r="CP56" s="254"/>
      <c r="CQ56" s="254"/>
      <c r="CR56" s="254"/>
      <c r="CS56" s="426"/>
      <c r="CT56" s="426"/>
      <c r="CU56" s="426"/>
      <c r="CV56" s="254"/>
      <c r="CW56" s="533"/>
    </row>
    <row r="57" spans="1:101" ht="11.25" customHeight="1">
      <c r="A57" s="551"/>
      <c r="B57" s="552"/>
      <c r="C57" s="512"/>
      <c r="D57" s="534"/>
      <c r="E57" s="266"/>
      <c r="F57" s="267"/>
      <c r="G57" s="266"/>
      <c r="H57" s="554"/>
      <c r="I57" s="269"/>
      <c r="J57" s="269"/>
      <c r="K57" s="270"/>
      <c r="L57" s="271"/>
      <c r="M57" s="268"/>
      <c r="N57" s="269"/>
      <c r="O57" s="269"/>
      <c r="P57" s="388"/>
      <c r="Q57" s="249" t="s">
        <v>261</v>
      </c>
      <c r="R57" s="389">
        <v>3</v>
      </c>
      <c r="S57" s="289"/>
      <c r="T57" s="251"/>
      <c r="U57" s="251"/>
      <c r="V57" s="251"/>
      <c r="W57" s="251"/>
      <c r="X57" s="251"/>
      <c r="Y57" s="251"/>
      <c r="Z57" s="251"/>
      <c r="AA57" s="251"/>
      <c r="AB57" s="251"/>
      <c r="AC57" s="251"/>
      <c r="AD57" s="251"/>
      <c r="AE57" s="251"/>
      <c r="AF57" s="251"/>
      <c r="AG57" s="251"/>
      <c r="AH57" s="251"/>
      <c r="AI57" s="251"/>
      <c r="AJ57" s="251"/>
      <c r="AK57" s="251"/>
      <c r="AL57" s="251"/>
      <c r="AM57" s="316"/>
      <c r="AN57" s="316"/>
      <c r="AO57" s="316"/>
      <c r="AP57" s="251"/>
      <c r="AQ57" s="252"/>
      <c r="AR57" s="251"/>
      <c r="AS57" s="251"/>
      <c r="AT57" s="251"/>
      <c r="AU57" s="515"/>
      <c r="AV57" s="515"/>
      <c r="AW57" s="515"/>
      <c r="AX57" s="515"/>
      <c r="AY57" s="515"/>
      <c r="AZ57" s="515"/>
      <c r="BA57" s="515"/>
      <c r="BB57" s="553"/>
      <c r="BC57" s="254"/>
      <c r="BD57" s="254"/>
      <c r="BE57" s="254"/>
      <c r="BF57" s="254"/>
      <c r="BG57" s="254"/>
      <c r="BH57" s="254"/>
      <c r="BI57" s="254"/>
      <c r="BJ57" s="254"/>
      <c r="BK57" s="254"/>
      <c r="BL57" s="254"/>
      <c r="BM57" s="254"/>
      <c r="BN57" s="254"/>
      <c r="BO57" s="254"/>
      <c r="BP57" s="254"/>
      <c r="BQ57" s="254"/>
      <c r="BR57" s="254"/>
      <c r="BS57" s="254"/>
      <c r="BT57" s="254"/>
      <c r="BU57" s="254"/>
      <c r="BV57" s="254"/>
      <c r="BW57" s="254"/>
      <c r="BX57" s="254"/>
      <c r="BY57" s="254"/>
      <c r="BZ57" s="254"/>
      <c r="CA57" s="254"/>
      <c r="CB57" s="254"/>
      <c r="CC57" s="254"/>
      <c r="CD57" s="254"/>
      <c r="CE57" s="254"/>
      <c r="CF57" s="254"/>
      <c r="CG57" s="254"/>
      <c r="CH57" s="254"/>
      <c r="CI57" s="254"/>
      <c r="CJ57" s="254"/>
      <c r="CK57" s="254"/>
      <c r="CL57" s="254"/>
      <c r="CM57" s="254"/>
      <c r="CN57" s="254"/>
      <c r="CO57" s="254"/>
      <c r="CP57" s="254"/>
      <c r="CQ57" s="254"/>
      <c r="CR57" s="254"/>
      <c r="CS57" s="426"/>
      <c r="CT57" s="426"/>
      <c r="CU57" s="426"/>
      <c r="CV57" s="254"/>
      <c r="CW57" s="533"/>
    </row>
    <row r="58" spans="1:101" ht="11.25" customHeight="1">
      <c r="A58" s="551"/>
      <c r="B58" s="552"/>
      <c r="C58" s="512"/>
      <c r="D58" s="534"/>
      <c r="E58" s="266"/>
      <c r="F58" s="267"/>
      <c r="G58" s="266"/>
      <c r="H58" s="554"/>
      <c r="I58" s="269"/>
      <c r="J58" s="269"/>
      <c r="K58" s="319"/>
      <c r="L58" s="320"/>
      <c r="M58" s="321"/>
      <c r="N58" s="269"/>
      <c r="O58" s="269"/>
      <c r="P58" s="388"/>
      <c r="Q58" s="249" t="s">
        <v>262</v>
      </c>
      <c r="R58" s="389">
        <v>3</v>
      </c>
      <c r="S58" s="289"/>
      <c r="T58" s="251"/>
      <c r="U58" s="251"/>
      <c r="V58" s="251"/>
      <c r="W58" s="251"/>
      <c r="X58" s="251"/>
      <c r="Y58" s="251"/>
      <c r="Z58" s="251"/>
      <c r="AA58" s="251"/>
      <c r="AB58" s="251"/>
      <c r="AC58" s="251"/>
      <c r="AD58" s="251"/>
      <c r="AE58" s="251"/>
      <c r="AF58" s="251"/>
      <c r="AG58" s="251"/>
      <c r="AH58" s="251"/>
      <c r="AI58" s="251"/>
      <c r="AJ58" s="251"/>
      <c r="AK58" s="251"/>
      <c r="AL58" s="251"/>
      <c r="AM58" s="316"/>
      <c r="AN58" s="316"/>
      <c r="AO58" s="316"/>
      <c r="AP58" s="251"/>
      <c r="AQ58" s="252"/>
      <c r="AR58" s="251"/>
      <c r="AS58" s="251"/>
      <c r="AT58" s="251"/>
      <c r="AU58" s="515"/>
      <c r="AV58" s="515"/>
      <c r="AW58" s="515"/>
      <c r="AX58" s="515"/>
      <c r="AY58" s="515"/>
      <c r="AZ58" s="515"/>
      <c r="BA58" s="515"/>
      <c r="BB58" s="553"/>
      <c r="BC58" s="254"/>
      <c r="BD58" s="254"/>
      <c r="BE58" s="254"/>
      <c r="BF58" s="254"/>
      <c r="BG58" s="254"/>
      <c r="BH58" s="254"/>
      <c r="BI58" s="254"/>
      <c r="BJ58" s="254"/>
      <c r="BK58" s="254"/>
      <c r="BL58" s="254"/>
      <c r="BM58" s="254"/>
      <c r="BN58" s="254"/>
      <c r="BO58" s="254"/>
      <c r="BP58" s="254"/>
      <c r="BQ58" s="254"/>
      <c r="BR58" s="254"/>
      <c r="BS58" s="254"/>
      <c r="BT58" s="254"/>
      <c r="BU58" s="254"/>
      <c r="BV58" s="254"/>
      <c r="BW58" s="254"/>
      <c r="BX58" s="254"/>
      <c r="BY58" s="254"/>
      <c r="BZ58" s="254"/>
      <c r="CA58" s="254"/>
      <c r="CB58" s="254"/>
      <c r="CC58" s="254"/>
      <c r="CD58" s="254"/>
      <c r="CE58" s="254"/>
      <c r="CF58" s="254"/>
      <c r="CG58" s="254"/>
      <c r="CH58" s="254"/>
      <c r="CI58" s="254"/>
      <c r="CJ58" s="254"/>
      <c r="CK58" s="254"/>
      <c r="CL58" s="254"/>
      <c r="CM58" s="254"/>
      <c r="CN58" s="254"/>
      <c r="CO58" s="254"/>
      <c r="CP58" s="254"/>
      <c r="CQ58" s="254"/>
      <c r="CR58" s="254"/>
      <c r="CS58" s="426"/>
      <c r="CT58" s="426"/>
      <c r="CU58" s="426"/>
      <c r="CV58" s="254"/>
      <c r="CW58" s="533"/>
    </row>
    <row r="59" spans="1:101" s="122" customFormat="1" ht="5.25" customHeight="1">
      <c r="A59" s="521"/>
      <c r="B59" s="521"/>
      <c r="C59" s="521"/>
      <c r="D59" s="521"/>
      <c r="E59" s="521"/>
      <c r="F59" s="521"/>
      <c r="G59" s="521"/>
      <c r="H59" s="521"/>
      <c r="I59" s="521"/>
      <c r="J59" s="521"/>
      <c r="K59" s="521"/>
      <c r="L59" s="521"/>
      <c r="M59" s="521"/>
      <c r="N59" s="521"/>
      <c r="O59" s="521"/>
      <c r="P59" s="521"/>
      <c r="Q59" s="521"/>
      <c r="R59" s="521"/>
      <c r="S59" s="521"/>
      <c r="T59" s="521"/>
      <c r="U59" s="521"/>
      <c r="V59" s="521"/>
      <c r="W59" s="521"/>
      <c r="X59" s="521"/>
      <c r="Y59" s="521"/>
      <c r="Z59" s="521"/>
      <c r="AA59" s="521"/>
      <c r="AB59" s="521"/>
      <c r="AC59" s="521"/>
      <c r="AD59" s="521"/>
      <c r="AE59" s="521"/>
      <c r="AF59" s="521"/>
      <c r="AG59" s="521"/>
      <c r="AH59" s="521"/>
      <c r="AI59" s="521"/>
      <c r="AJ59" s="521"/>
      <c r="AK59" s="521"/>
      <c r="AL59" s="521"/>
      <c r="AM59" s="521"/>
      <c r="AN59" s="521"/>
      <c r="AO59" s="521"/>
      <c r="AP59" s="521"/>
      <c r="AQ59" s="521"/>
      <c r="AR59" s="521"/>
      <c r="AS59" s="521"/>
      <c r="AT59" s="521"/>
      <c r="AU59" s="521"/>
      <c r="AV59" s="521"/>
      <c r="AW59" s="521"/>
      <c r="AX59" s="521"/>
      <c r="AY59" s="521"/>
      <c r="AZ59" s="521"/>
      <c r="BA59" s="521"/>
      <c r="BB59" s="521"/>
      <c r="BC59" s="521"/>
      <c r="BD59" s="521"/>
      <c r="BE59" s="521"/>
      <c r="BF59" s="521"/>
      <c r="BG59" s="521"/>
      <c r="BH59" s="521"/>
      <c r="BI59" s="521"/>
      <c r="BJ59" s="521"/>
      <c r="BK59" s="521"/>
      <c r="BL59" s="521"/>
      <c r="BM59" s="521"/>
      <c r="BN59" s="521"/>
      <c r="BO59" s="521"/>
      <c r="BP59" s="521"/>
      <c r="BQ59" s="521"/>
      <c r="BR59" s="521"/>
      <c r="BS59" s="521"/>
      <c r="BT59" s="521"/>
      <c r="BU59" s="521"/>
      <c r="BV59" s="521"/>
      <c r="BW59" s="521"/>
      <c r="BX59" s="521"/>
      <c r="BY59" s="521"/>
      <c r="BZ59" s="521"/>
      <c r="CA59" s="521"/>
      <c r="CB59" s="521"/>
      <c r="CC59" s="521"/>
      <c r="CD59" s="521"/>
      <c r="CE59" s="521"/>
      <c r="CF59" s="521"/>
      <c r="CG59" s="521"/>
      <c r="CH59" s="521"/>
      <c r="CI59" s="521"/>
      <c r="CJ59" s="521"/>
      <c r="CK59" s="521"/>
      <c r="CL59" s="521"/>
      <c r="CM59" s="521"/>
      <c r="CN59" s="521"/>
      <c r="CO59" s="521"/>
      <c r="CP59" s="521"/>
      <c r="CQ59" s="521"/>
      <c r="CR59" s="521"/>
      <c r="CS59" s="521"/>
      <c r="CT59" s="521"/>
      <c r="CU59" s="521"/>
      <c r="CV59" s="521"/>
      <c r="CW59" s="521"/>
    </row>
    <row r="60" spans="1:101" ht="11.25" customHeight="1">
      <c r="A60" s="555" t="s">
        <v>280</v>
      </c>
      <c r="B60" s="556" t="s">
        <v>319</v>
      </c>
      <c r="C60" s="307" t="s">
        <v>276</v>
      </c>
      <c r="D60" s="534">
        <v>33333</v>
      </c>
      <c r="E60" s="324">
        <v>51.8</v>
      </c>
      <c r="F60" s="325">
        <v>5</v>
      </c>
      <c r="G60" s="324">
        <v>0.8</v>
      </c>
      <c r="H60" s="526" t="s">
        <v>315</v>
      </c>
      <c r="I60" s="327">
        <v>11520</v>
      </c>
      <c r="J60" s="327">
        <v>375000</v>
      </c>
      <c r="K60" s="328">
        <v>9500</v>
      </c>
      <c r="L60" s="329" t="s">
        <v>256</v>
      </c>
      <c r="M60" s="330" t="s">
        <v>310</v>
      </c>
      <c r="N60" s="327">
        <v>276400</v>
      </c>
      <c r="O60" s="327">
        <f>N60*0.015</f>
        <v>4146</v>
      </c>
      <c r="P60" s="388">
        <v>42</v>
      </c>
      <c r="Q60" s="249" t="s">
        <v>257</v>
      </c>
      <c r="R60" s="348">
        <v>4</v>
      </c>
      <c r="S60" s="289"/>
      <c r="T60" s="251"/>
      <c r="U60" s="251"/>
      <c r="V60" s="214"/>
      <c r="W60" s="215"/>
      <c r="X60" s="251"/>
      <c r="Y60" s="251"/>
      <c r="Z60" s="251"/>
      <c r="AA60" s="218"/>
      <c r="AB60" s="251"/>
      <c r="AC60" s="251"/>
      <c r="AD60" s="251"/>
      <c r="AE60" s="251"/>
      <c r="AF60" s="251"/>
      <c r="AG60" s="224"/>
      <c r="AH60" s="251"/>
      <c r="AI60" s="251"/>
      <c r="AJ60" s="251"/>
      <c r="AK60" s="227"/>
      <c r="AL60" s="251"/>
      <c r="AM60" s="251"/>
      <c r="AN60" s="251"/>
      <c r="AO60" s="251"/>
      <c r="AP60" s="251"/>
      <c r="AQ60" s="251"/>
      <c r="AR60" s="251"/>
      <c r="AS60" s="251"/>
      <c r="AT60" s="251"/>
      <c r="AU60" s="515"/>
      <c r="AV60" s="515"/>
      <c r="AW60" s="515"/>
      <c r="AX60" s="515"/>
      <c r="AY60" s="515"/>
      <c r="AZ60" s="515"/>
      <c r="BA60" s="515"/>
      <c r="BB60" s="553"/>
      <c r="BC60" s="529"/>
      <c r="BD60" s="529"/>
      <c r="BE60" s="529"/>
      <c r="BF60" s="529"/>
      <c r="BG60" s="529"/>
      <c r="BH60" s="529"/>
      <c r="BI60" s="529"/>
      <c r="BJ60" s="254"/>
      <c r="BK60" s="530"/>
      <c r="BL60" s="530"/>
      <c r="BM60" s="530"/>
      <c r="BN60" s="530"/>
      <c r="BO60" s="254"/>
      <c r="BP60" s="531"/>
      <c r="BQ60" s="254"/>
      <c r="BR60" s="254"/>
      <c r="BS60" s="420"/>
      <c r="BT60" s="420"/>
      <c r="BU60" s="254"/>
      <c r="BV60" s="254"/>
      <c r="BW60" s="254"/>
      <c r="BX60" s="254"/>
      <c r="BY60" s="422"/>
      <c r="BZ60" s="422"/>
      <c r="CA60" s="254"/>
      <c r="CB60" s="423"/>
      <c r="CC60" s="254"/>
      <c r="CD60" s="424"/>
      <c r="CE60" s="254"/>
      <c r="CF60" s="532"/>
      <c r="CG60" s="532"/>
      <c r="CH60" s="532"/>
      <c r="CI60" s="532"/>
      <c r="CJ60" s="532"/>
      <c r="CK60" s="254"/>
      <c r="CL60" s="254"/>
      <c r="CM60" s="254"/>
      <c r="CN60" s="254"/>
      <c r="CO60" s="254"/>
      <c r="CP60" s="254"/>
      <c r="CQ60" s="254"/>
      <c r="CR60" s="254"/>
      <c r="CS60" s="254"/>
      <c r="CT60" s="254"/>
      <c r="CU60" s="254"/>
      <c r="CV60" s="254"/>
      <c r="CW60" s="533"/>
    </row>
    <row r="61" spans="1:101" ht="11.25" customHeight="1">
      <c r="A61" s="555"/>
      <c r="B61" s="556"/>
      <c r="C61" s="307" t="s">
        <v>277</v>
      </c>
      <c r="D61" s="534"/>
      <c r="E61" s="324"/>
      <c r="F61" s="325"/>
      <c r="G61" s="324"/>
      <c r="H61" s="557"/>
      <c r="I61" s="327"/>
      <c r="J61" s="327"/>
      <c r="K61" s="335"/>
      <c r="L61" s="346"/>
      <c r="M61" s="347"/>
      <c r="N61" s="327"/>
      <c r="O61" s="327"/>
      <c r="P61" s="388"/>
      <c r="Q61" s="249" t="s">
        <v>258</v>
      </c>
      <c r="R61" s="348">
        <v>8</v>
      </c>
      <c r="S61" s="289"/>
      <c r="T61" s="251"/>
      <c r="U61" s="251"/>
      <c r="V61" s="214"/>
      <c r="W61" s="215"/>
      <c r="X61" s="251"/>
      <c r="Y61" s="251"/>
      <c r="Z61" s="251"/>
      <c r="AA61" s="218"/>
      <c r="AB61" s="251"/>
      <c r="AC61" s="251"/>
      <c r="AD61" s="251"/>
      <c r="AE61" s="251"/>
      <c r="AF61" s="251"/>
      <c r="AG61" s="224"/>
      <c r="AH61" s="251"/>
      <c r="AI61" s="251"/>
      <c r="AJ61" s="251"/>
      <c r="AK61" s="227"/>
      <c r="AL61" s="251"/>
      <c r="AM61" s="251"/>
      <c r="AN61" s="251"/>
      <c r="AO61" s="251"/>
      <c r="AP61" s="251"/>
      <c r="AQ61" s="252"/>
      <c r="AR61" s="251"/>
      <c r="AS61" s="251"/>
      <c r="AT61" s="251"/>
      <c r="AU61" s="515"/>
      <c r="AV61" s="515"/>
      <c r="AW61" s="515"/>
      <c r="AX61" s="515"/>
      <c r="AY61" s="515"/>
      <c r="AZ61" s="515"/>
      <c r="BA61" s="515"/>
      <c r="BB61" s="553"/>
      <c r="BC61" s="529"/>
      <c r="BD61" s="529"/>
      <c r="BE61" s="529"/>
      <c r="BF61" s="529"/>
      <c r="BG61" s="529"/>
      <c r="BH61" s="529"/>
      <c r="BI61" s="529"/>
      <c r="BJ61" s="254"/>
      <c r="BK61" s="530"/>
      <c r="BL61" s="530"/>
      <c r="BM61" s="530"/>
      <c r="BN61" s="530"/>
      <c r="BO61" s="254"/>
      <c r="BP61" s="254"/>
      <c r="BQ61" s="254"/>
      <c r="BR61" s="254"/>
      <c r="BS61" s="420"/>
      <c r="BT61" s="420"/>
      <c r="BU61" s="254"/>
      <c r="BV61" s="254"/>
      <c r="BW61" s="254"/>
      <c r="BX61" s="254"/>
      <c r="BY61" s="422"/>
      <c r="BZ61" s="422"/>
      <c r="CA61" s="254"/>
      <c r="CB61" s="254"/>
      <c r="CC61" s="254"/>
      <c r="CD61" s="254"/>
      <c r="CE61" s="254"/>
      <c r="CF61" s="532"/>
      <c r="CG61" s="532"/>
      <c r="CH61" s="532"/>
      <c r="CI61" s="532"/>
      <c r="CJ61" s="532"/>
      <c r="CK61" s="254"/>
      <c r="CL61" s="254"/>
      <c r="CM61" s="254"/>
      <c r="CN61" s="254"/>
      <c r="CO61" s="254"/>
      <c r="CP61" s="254"/>
      <c r="CQ61" s="254"/>
      <c r="CR61" s="254"/>
      <c r="CS61" s="254"/>
      <c r="CT61" s="254"/>
      <c r="CU61" s="254"/>
      <c r="CV61" s="254"/>
      <c r="CW61" s="533"/>
    </row>
    <row r="62" spans="1:101" ht="11.25" customHeight="1">
      <c r="A62" s="555"/>
      <c r="B62" s="556"/>
      <c r="C62" s="524"/>
      <c r="D62" s="534"/>
      <c r="E62" s="324"/>
      <c r="F62" s="325"/>
      <c r="G62" s="324"/>
      <c r="H62" s="557"/>
      <c r="I62" s="327"/>
      <c r="J62" s="327"/>
      <c r="K62" s="335"/>
      <c r="L62" s="346"/>
      <c r="M62" s="345"/>
      <c r="N62" s="327"/>
      <c r="O62" s="327"/>
      <c r="P62" s="388"/>
      <c r="Q62" s="249" t="s">
        <v>259</v>
      </c>
      <c r="R62" s="348">
        <v>6</v>
      </c>
      <c r="S62" s="289"/>
      <c r="T62" s="212"/>
      <c r="U62" s="213"/>
      <c r="V62" s="214"/>
      <c r="W62" s="251"/>
      <c r="X62" s="167"/>
      <c r="Y62" s="251"/>
      <c r="Z62" s="169"/>
      <c r="AA62" s="218"/>
      <c r="AB62" s="251"/>
      <c r="AC62" s="251"/>
      <c r="AD62" s="251"/>
      <c r="AE62" s="222"/>
      <c r="AF62" s="251"/>
      <c r="AG62" s="251"/>
      <c r="AH62" s="251"/>
      <c r="AI62" s="251"/>
      <c r="AJ62" s="251"/>
      <c r="AK62" s="227"/>
      <c r="AL62" s="181"/>
      <c r="AM62" s="251"/>
      <c r="AN62" s="251"/>
      <c r="AO62" s="251"/>
      <c r="AP62" s="251"/>
      <c r="AQ62" s="252"/>
      <c r="AR62" s="251"/>
      <c r="AS62" s="251"/>
      <c r="AT62" s="251"/>
      <c r="AU62" s="515"/>
      <c r="AV62" s="515"/>
      <c r="AW62" s="515"/>
      <c r="AX62" s="515"/>
      <c r="AY62" s="515"/>
      <c r="AZ62" s="515"/>
      <c r="BA62" s="515"/>
      <c r="BB62" s="553"/>
      <c r="BC62" s="529"/>
      <c r="BD62" s="529"/>
      <c r="BE62" s="529"/>
      <c r="BF62" s="529"/>
      <c r="BG62" s="529"/>
      <c r="BH62" s="529"/>
      <c r="BI62" s="529"/>
      <c r="BJ62" s="254"/>
      <c r="BK62" s="530"/>
      <c r="BL62" s="530"/>
      <c r="BM62" s="530"/>
      <c r="BN62" s="530"/>
      <c r="BO62" s="254"/>
      <c r="BP62" s="254"/>
      <c r="BQ62" s="254"/>
      <c r="BR62" s="254"/>
      <c r="BS62" s="420"/>
      <c r="BT62" s="420"/>
      <c r="BU62" s="254"/>
      <c r="BV62" s="254"/>
      <c r="BW62" s="254"/>
      <c r="BX62" s="254"/>
      <c r="BY62" s="422"/>
      <c r="BZ62" s="422"/>
      <c r="CA62" s="254"/>
      <c r="CB62" s="254"/>
      <c r="CC62" s="254"/>
      <c r="CD62" s="254"/>
      <c r="CE62" s="254"/>
      <c r="CF62" s="532"/>
      <c r="CG62" s="532"/>
      <c r="CH62" s="532"/>
      <c r="CI62" s="532"/>
      <c r="CJ62" s="532"/>
      <c r="CK62" s="254"/>
      <c r="CL62" s="254"/>
      <c r="CM62" s="254"/>
      <c r="CN62" s="254"/>
      <c r="CO62" s="254"/>
      <c r="CP62" s="254"/>
      <c r="CQ62" s="254"/>
      <c r="CR62" s="254"/>
      <c r="CS62" s="254"/>
      <c r="CT62" s="254"/>
      <c r="CU62" s="254"/>
      <c r="CV62" s="254"/>
      <c r="CW62" s="533"/>
    </row>
    <row r="63" spans="1:101" ht="11.25" customHeight="1">
      <c r="A63" s="555"/>
      <c r="B63" s="556"/>
      <c r="C63" s="558"/>
      <c r="D63" s="534"/>
      <c r="E63" s="369"/>
      <c r="F63" s="370"/>
      <c r="G63" s="369"/>
      <c r="H63" s="559"/>
      <c r="I63" s="372"/>
      <c r="J63" s="372"/>
      <c r="K63" s="373"/>
      <c r="L63" s="374"/>
      <c r="M63" s="371"/>
      <c r="N63" s="372"/>
      <c r="O63" s="372"/>
      <c r="P63" s="388"/>
      <c r="Q63" s="249" t="s">
        <v>260</v>
      </c>
      <c r="R63" s="348">
        <v>8</v>
      </c>
      <c r="S63" s="289"/>
      <c r="T63" s="251"/>
      <c r="U63" s="251"/>
      <c r="V63" s="214"/>
      <c r="W63" s="215"/>
      <c r="X63" s="251"/>
      <c r="Y63" s="251"/>
      <c r="Z63" s="251"/>
      <c r="AA63" s="218"/>
      <c r="AB63" s="251"/>
      <c r="AC63" s="251"/>
      <c r="AD63" s="251"/>
      <c r="AE63" s="251"/>
      <c r="AF63" s="251"/>
      <c r="AG63" s="224"/>
      <c r="AH63" s="251"/>
      <c r="AI63" s="251"/>
      <c r="AJ63" s="251"/>
      <c r="AK63" s="227"/>
      <c r="AL63" s="251"/>
      <c r="AM63" s="251"/>
      <c r="AN63" s="251"/>
      <c r="AO63" s="251"/>
      <c r="AP63" s="251"/>
      <c r="AQ63" s="252"/>
      <c r="AR63" s="251"/>
      <c r="AS63" s="251"/>
      <c r="AT63" s="251"/>
      <c r="AU63" s="515"/>
      <c r="AV63" s="515"/>
      <c r="AW63" s="515"/>
      <c r="AX63" s="515"/>
      <c r="AY63" s="515"/>
      <c r="AZ63" s="515"/>
      <c r="BA63" s="515"/>
      <c r="BB63" s="553"/>
      <c r="BC63" s="529"/>
      <c r="BD63" s="529"/>
      <c r="BE63" s="529"/>
      <c r="BF63" s="529"/>
      <c r="BG63" s="529"/>
      <c r="BH63" s="529"/>
      <c r="BI63" s="529"/>
      <c r="BJ63" s="254"/>
      <c r="BK63" s="530"/>
      <c r="BL63" s="530"/>
      <c r="BM63" s="530"/>
      <c r="BN63" s="530"/>
      <c r="BO63" s="254"/>
      <c r="BP63" s="254"/>
      <c r="BQ63" s="254"/>
      <c r="BR63" s="254"/>
      <c r="BS63" s="420"/>
      <c r="BT63" s="420"/>
      <c r="BU63" s="254"/>
      <c r="BV63" s="254"/>
      <c r="BW63" s="254"/>
      <c r="BX63" s="254"/>
      <c r="BY63" s="422"/>
      <c r="BZ63" s="422"/>
      <c r="CA63" s="254"/>
      <c r="CB63" s="254"/>
      <c r="CC63" s="254"/>
      <c r="CD63" s="254"/>
      <c r="CE63" s="254"/>
      <c r="CF63" s="532"/>
      <c r="CG63" s="532"/>
      <c r="CH63" s="532"/>
      <c r="CI63" s="532"/>
      <c r="CJ63" s="532"/>
      <c r="CK63" s="254"/>
      <c r="CL63" s="254"/>
      <c r="CM63" s="254"/>
      <c r="CN63" s="254"/>
      <c r="CO63" s="254"/>
      <c r="CP63" s="254"/>
      <c r="CQ63" s="254"/>
      <c r="CR63" s="254"/>
      <c r="CS63" s="254"/>
      <c r="CT63" s="254"/>
      <c r="CU63" s="254"/>
      <c r="CV63" s="254"/>
      <c r="CW63" s="533"/>
    </row>
    <row r="64" spans="1:101" ht="11.25" customHeight="1">
      <c r="A64" s="555"/>
      <c r="B64" s="556"/>
      <c r="C64" s="524"/>
      <c r="D64" s="541"/>
      <c r="E64" s="324"/>
      <c r="F64" s="325"/>
      <c r="G64" s="324"/>
      <c r="H64" s="557"/>
      <c r="I64" s="327"/>
      <c r="J64" s="327"/>
      <c r="K64" s="335"/>
      <c r="L64" s="346"/>
      <c r="M64" s="345"/>
      <c r="N64" s="327"/>
      <c r="O64" s="327"/>
      <c r="P64" s="388"/>
      <c r="Q64" s="249" t="s">
        <v>261</v>
      </c>
      <c r="R64" s="348">
        <v>8</v>
      </c>
      <c r="S64" s="289"/>
      <c r="T64" s="212"/>
      <c r="U64" s="213"/>
      <c r="V64" s="214"/>
      <c r="W64" s="251"/>
      <c r="X64" s="167"/>
      <c r="Y64" s="216"/>
      <c r="Z64" s="169"/>
      <c r="AA64" s="218"/>
      <c r="AB64" s="251"/>
      <c r="AC64" s="251"/>
      <c r="AD64" s="251"/>
      <c r="AE64" s="222"/>
      <c r="AF64" s="223"/>
      <c r="AG64" s="251"/>
      <c r="AH64" s="251"/>
      <c r="AI64" s="251"/>
      <c r="AJ64" s="251"/>
      <c r="AK64" s="251"/>
      <c r="AL64" s="181"/>
      <c r="AM64" s="251"/>
      <c r="AN64" s="251"/>
      <c r="AO64" s="251"/>
      <c r="AP64" s="251"/>
      <c r="AQ64" s="252"/>
      <c r="AR64" s="251"/>
      <c r="AS64" s="251"/>
      <c r="AT64" s="251"/>
      <c r="AU64" s="515"/>
      <c r="AV64" s="515"/>
      <c r="AW64" s="515"/>
      <c r="AX64" s="515"/>
      <c r="AY64" s="515"/>
      <c r="AZ64" s="515"/>
      <c r="BA64" s="515"/>
      <c r="BB64" s="553"/>
      <c r="BC64" s="529"/>
      <c r="BD64" s="529"/>
      <c r="BE64" s="529"/>
      <c r="BF64" s="529"/>
      <c r="BG64" s="529"/>
      <c r="BH64" s="529"/>
      <c r="BI64" s="529"/>
      <c r="BJ64" s="254"/>
      <c r="BK64" s="530"/>
      <c r="BL64" s="530"/>
      <c r="BM64" s="530"/>
      <c r="BN64" s="530"/>
      <c r="BO64" s="254"/>
      <c r="BP64" s="254"/>
      <c r="BQ64" s="254"/>
      <c r="BR64" s="254"/>
      <c r="BS64" s="420"/>
      <c r="BT64" s="420"/>
      <c r="BU64" s="254"/>
      <c r="BV64" s="254"/>
      <c r="BW64" s="254"/>
      <c r="BX64" s="254"/>
      <c r="BY64" s="422"/>
      <c r="BZ64" s="422"/>
      <c r="CA64" s="254"/>
      <c r="CB64" s="254"/>
      <c r="CC64" s="254"/>
      <c r="CD64" s="254"/>
      <c r="CE64" s="254"/>
      <c r="CF64" s="532"/>
      <c r="CG64" s="532"/>
      <c r="CH64" s="532"/>
      <c r="CI64" s="532"/>
      <c r="CJ64" s="532"/>
      <c r="CK64" s="254"/>
      <c r="CL64" s="254"/>
      <c r="CM64" s="254"/>
      <c r="CN64" s="254"/>
      <c r="CO64" s="254"/>
      <c r="CP64" s="254"/>
      <c r="CQ64" s="254"/>
      <c r="CR64" s="254"/>
      <c r="CS64" s="254"/>
      <c r="CT64" s="254"/>
      <c r="CU64" s="254"/>
      <c r="CV64" s="254"/>
      <c r="CW64" s="533"/>
    </row>
    <row r="65" spans="1:101" ht="11.25" customHeight="1">
      <c r="A65" s="555"/>
      <c r="B65" s="556"/>
      <c r="C65" s="524"/>
      <c r="D65" s="541"/>
      <c r="E65" s="324"/>
      <c r="F65" s="325"/>
      <c r="G65" s="324"/>
      <c r="H65" s="557"/>
      <c r="I65" s="327"/>
      <c r="J65" s="327"/>
      <c r="K65" s="339"/>
      <c r="L65" s="350"/>
      <c r="M65" s="351"/>
      <c r="N65" s="327"/>
      <c r="O65" s="327"/>
      <c r="P65" s="388"/>
      <c r="Q65" s="249" t="s">
        <v>262</v>
      </c>
      <c r="R65" s="348">
        <v>8</v>
      </c>
      <c r="S65" s="289"/>
      <c r="T65" s="212"/>
      <c r="U65" s="213"/>
      <c r="V65" s="214"/>
      <c r="W65" s="251"/>
      <c r="X65" s="167"/>
      <c r="Y65" s="216"/>
      <c r="Z65" s="169"/>
      <c r="AA65" s="218"/>
      <c r="AB65" s="251"/>
      <c r="AC65" s="251"/>
      <c r="AD65" s="251"/>
      <c r="AE65" s="222"/>
      <c r="AF65" s="223"/>
      <c r="AG65" s="251"/>
      <c r="AH65" s="251"/>
      <c r="AI65" s="251"/>
      <c r="AJ65" s="251"/>
      <c r="AK65" s="251"/>
      <c r="AL65" s="181"/>
      <c r="AM65" s="251"/>
      <c r="AN65" s="251"/>
      <c r="AO65" s="251"/>
      <c r="AP65" s="251"/>
      <c r="AQ65" s="252"/>
      <c r="AR65" s="251"/>
      <c r="AS65" s="251"/>
      <c r="AT65" s="251"/>
      <c r="AU65" s="515"/>
      <c r="AV65" s="515"/>
      <c r="AW65" s="515"/>
      <c r="AX65" s="515"/>
      <c r="AY65" s="515"/>
      <c r="AZ65" s="515"/>
      <c r="BA65" s="515"/>
      <c r="BB65" s="553"/>
      <c r="BC65" s="529"/>
      <c r="BD65" s="529"/>
      <c r="BE65" s="529"/>
      <c r="BF65" s="529"/>
      <c r="BG65" s="529"/>
      <c r="BH65" s="529"/>
      <c r="BI65" s="529"/>
      <c r="BJ65" s="254"/>
      <c r="BK65" s="530"/>
      <c r="BL65" s="530"/>
      <c r="BM65" s="530"/>
      <c r="BN65" s="530"/>
      <c r="BO65" s="254"/>
      <c r="BP65" s="254"/>
      <c r="BQ65" s="254"/>
      <c r="BR65" s="254"/>
      <c r="BS65" s="420"/>
      <c r="BT65" s="420"/>
      <c r="BU65" s="254"/>
      <c r="BV65" s="254"/>
      <c r="BW65" s="254"/>
      <c r="BX65" s="254"/>
      <c r="BY65" s="422"/>
      <c r="BZ65" s="422"/>
      <c r="CA65" s="254"/>
      <c r="CB65" s="254"/>
      <c r="CC65" s="254"/>
      <c r="CD65" s="254"/>
      <c r="CE65" s="254"/>
      <c r="CF65" s="532"/>
      <c r="CG65" s="532"/>
      <c r="CH65" s="532"/>
      <c r="CI65" s="532"/>
      <c r="CJ65" s="532"/>
      <c r="CK65" s="254"/>
      <c r="CL65" s="254"/>
      <c r="CM65" s="254"/>
      <c r="CN65" s="254"/>
      <c r="CO65" s="254"/>
      <c r="CP65" s="254"/>
      <c r="CQ65" s="254"/>
      <c r="CR65" s="254"/>
      <c r="CS65" s="254"/>
      <c r="CT65" s="254"/>
      <c r="CU65" s="254"/>
      <c r="CV65" s="254"/>
      <c r="CW65" s="533"/>
    </row>
    <row r="66" spans="1:101" s="122" customFormat="1" ht="5.25" customHeight="1">
      <c r="A66" s="521"/>
      <c r="B66" s="521"/>
      <c r="C66" s="521"/>
      <c r="D66" s="521"/>
      <c r="E66" s="521"/>
      <c r="F66" s="521"/>
      <c r="G66" s="521"/>
      <c r="H66" s="521"/>
      <c r="I66" s="521"/>
      <c r="J66" s="521"/>
      <c r="K66" s="521"/>
      <c r="L66" s="521"/>
      <c r="M66" s="521"/>
      <c r="N66" s="521"/>
      <c r="O66" s="521"/>
      <c r="P66" s="521"/>
      <c r="Q66" s="521"/>
      <c r="R66" s="521"/>
      <c r="S66" s="521"/>
      <c r="T66" s="521"/>
      <c r="U66" s="521"/>
      <c r="V66" s="521"/>
      <c r="W66" s="521"/>
      <c r="X66" s="521"/>
      <c r="Y66" s="521"/>
      <c r="Z66" s="521"/>
      <c r="AA66" s="521"/>
      <c r="AB66" s="521"/>
      <c r="AC66" s="521"/>
      <c r="AD66" s="521"/>
      <c r="AE66" s="521"/>
      <c r="AF66" s="521"/>
      <c r="AG66" s="521"/>
      <c r="AH66" s="521"/>
      <c r="AI66" s="521"/>
      <c r="AJ66" s="521"/>
      <c r="AK66" s="521"/>
      <c r="AL66" s="521"/>
      <c r="AM66" s="521"/>
      <c r="AN66" s="521"/>
      <c r="AO66" s="521"/>
      <c r="AP66" s="521"/>
      <c r="AQ66" s="521"/>
      <c r="AR66" s="521"/>
      <c r="AS66" s="521"/>
      <c r="AT66" s="521"/>
      <c r="AU66" s="521"/>
      <c r="AV66" s="521"/>
      <c r="AW66" s="521"/>
      <c r="AX66" s="521"/>
      <c r="AY66" s="521"/>
      <c r="AZ66" s="521"/>
      <c r="BA66" s="521"/>
      <c r="BB66" s="521"/>
      <c r="BC66" s="521"/>
      <c r="BD66" s="521"/>
      <c r="BE66" s="521"/>
      <c r="BF66" s="521"/>
      <c r="BG66" s="521"/>
      <c r="BH66" s="521"/>
      <c r="BI66" s="521"/>
      <c r="BJ66" s="521"/>
      <c r="BK66" s="521"/>
      <c r="BL66" s="521"/>
      <c r="BM66" s="521"/>
      <c r="BN66" s="521"/>
      <c r="BO66" s="521"/>
      <c r="BP66" s="521"/>
      <c r="BQ66" s="521"/>
      <c r="BR66" s="521"/>
      <c r="BS66" s="521"/>
      <c r="BT66" s="521"/>
      <c r="BU66" s="521"/>
      <c r="BV66" s="521"/>
      <c r="BW66" s="521"/>
      <c r="BX66" s="521"/>
      <c r="BY66" s="521"/>
      <c r="BZ66" s="521"/>
      <c r="CA66" s="521"/>
      <c r="CB66" s="521"/>
      <c r="CC66" s="521"/>
      <c r="CD66" s="521"/>
      <c r="CE66" s="521"/>
      <c r="CF66" s="521"/>
      <c r="CG66" s="521"/>
      <c r="CH66" s="521"/>
      <c r="CI66" s="521"/>
      <c r="CJ66" s="521"/>
      <c r="CK66" s="521"/>
      <c r="CL66" s="521"/>
      <c r="CM66" s="521"/>
      <c r="CN66" s="521"/>
      <c r="CO66" s="521"/>
      <c r="CP66" s="521"/>
      <c r="CQ66" s="521"/>
      <c r="CR66" s="521"/>
      <c r="CS66" s="521"/>
      <c r="CT66" s="521"/>
      <c r="CU66" s="521"/>
      <c r="CV66" s="521"/>
      <c r="CW66" s="521"/>
    </row>
    <row r="67" spans="1:101" ht="11.25" customHeight="1">
      <c r="A67" s="560" t="s">
        <v>283</v>
      </c>
      <c r="B67" s="561" t="s">
        <v>320</v>
      </c>
      <c r="C67" s="512">
        <v>108016363</v>
      </c>
      <c r="D67" s="525">
        <v>33333</v>
      </c>
      <c r="E67" s="324">
        <v>67.2</v>
      </c>
      <c r="F67" s="267">
        <v>8</v>
      </c>
      <c r="G67" s="324">
        <v>0.6000000000000001</v>
      </c>
      <c r="H67" s="526" t="s">
        <v>315</v>
      </c>
      <c r="I67" s="327">
        <v>14400</v>
      </c>
      <c r="J67" s="327">
        <v>350000</v>
      </c>
      <c r="K67" s="328">
        <v>9000</v>
      </c>
      <c r="L67" s="329" t="s">
        <v>256</v>
      </c>
      <c r="M67" s="247" t="s">
        <v>310</v>
      </c>
      <c r="N67" s="269">
        <v>280000</v>
      </c>
      <c r="O67" s="269">
        <v>4000</v>
      </c>
      <c r="P67" s="388">
        <v>42</v>
      </c>
      <c r="Q67" s="249" t="s">
        <v>257</v>
      </c>
      <c r="R67" s="348">
        <v>4</v>
      </c>
      <c r="S67" s="254"/>
      <c r="T67" s="254"/>
      <c r="U67" s="254"/>
      <c r="V67" s="214"/>
      <c r="W67" s="215"/>
      <c r="X67" s="254"/>
      <c r="Y67" s="254"/>
      <c r="Z67" s="254"/>
      <c r="AA67" s="218"/>
      <c r="AB67" s="219"/>
      <c r="AC67" s="254"/>
      <c r="AD67" s="254"/>
      <c r="AE67" s="254"/>
      <c r="AF67" s="254"/>
      <c r="AG67" s="224"/>
      <c r="AH67" s="254"/>
      <c r="AI67" s="254"/>
      <c r="AJ67" s="254"/>
      <c r="AK67" s="227"/>
      <c r="AL67" s="254"/>
      <c r="AM67" s="254"/>
      <c r="AN67" s="251"/>
      <c r="AO67" s="251"/>
      <c r="AP67" s="251"/>
      <c r="AQ67" s="252"/>
      <c r="AR67" s="251"/>
      <c r="AS67" s="251"/>
      <c r="AT67" s="251"/>
      <c r="AU67" s="515"/>
      <c r="AV67" s="515"/>
      <c r="AW67" s="515"/>
      <c r="AX67" s="515"/>
      <c r="AY67" s="515"/>
      <c r="AZ67" s="515"/>
      <c r="BA67" s="515"/>
      <c r="BB67" s="553"/>
      <c r="BC67" s="529"/>
      <c r="BD67" s="529"/>
      <c r="BE67" s="529"/>
      <c r="BF67" s="529"/>
      <c r="BG67" s="529"/>
      <c r="BH67" s="529"/>
      <c r="BI67" s="529"/>
      <c r="BJ67" s="254"/>
      <c r="BK67" s="530"/>
      <c r="BL67" s="530"/>
      <c r="BM67" s="530"/>
      <c r="BN67" s="530"/>
      <c r="BO67" s="254"/>
      <c r="BP67" s="531"/>
      <c r="BQ67" s="254"/>
      <c r="BR67" s="254"/>
      <c r="BS67" s="420"/>
      <c r="BT67" s="420"/>
      <c r="BU67" s="254"/>
      <c r="BV67" s="254"/>
      <c r="BW67" s="254"/>
      <c r="BX67" s="254"/>
      <c r="BY67" s="422"/>
      <c r="BZ67" s="422"/>
      <c r="CA67" s="254"/>
      <c r="CB67" s="423"/>
      <c r="CC67" s="254"/>
      <c r="CD67" s="424"/>
      <c r="CE67" s="254"/>
      <c r="CF67" s="532"/>
      <c r="CG67" s="532"/>
      <c r="CH67" s="532"/>
      <c r="CI67" s="532"/>
      <c r="CJ67" s="532"/>
      <c r="CK67" s="254"/>
      <c r="CL67" s="254"/>
      <c r="CM67" s="254"/>
      <c r="CN67" s="254"/>
      <c r="CO67" s="254"/>
      <c r="CP67" s="254"/>
      <c r="CQ67" s="254"/>
      <c r="CR67" s="254"/>
      <c r="CS67" s="254"/>
      <c r="CT67" s="254"/>
      <c r="CU67" s="254"/>
      <c r="CV67" s="254"/>
      <c r="CW67" s="533"/>
    </row>
    <row r="68" spans="1:101" ht="11.25" customHeight="1">
      <c r="A68" s="560"/>
      <c r="B68" s="561"/>
      <c r="C68" s="512"/>
      <c r="D68" s="540"/>
      <c r="E68" s="514"/>
      <c r="F68" s="267"/>
      <c r="G68" s="514"/>
      <c r="H68" s="388"/>
      <c r="I68" s="327"/>
      <c r="J68" s="327"/>
      <c r="K68" s="335"/>
      <c r="L68" s="336"/>
      <c r="M68" s="243"/>
      <c r="N68" s="269"/>
      <c r="O68" s="269"/>
      <c r="P68" s="388"/>
      <c r="Q68" s="249" t="s">
        <v>258</v>
      </c>
      <c r="R68" s="348">
        <v>8</v>
      </c>
      <c r="S68" s="289"/>
      <c r="T68" s="289"/>
      <c r="U68" s="289"/>
      <c r="V68" s="214"/>
      <c r="W68" s="215"/>
      <c r="X68" s="289"/>
      <c r="Y68" s="289"/>
      <c r="Z68" s="289"/>
      <c r="AA68" s="218"/>
      <c r="AB68" s="219"/>
      <c r="AC68" s="289"/>
      <c r="AD68" s="289"/>
      <c r="AE68" s="289"/>
      <c r="AF68" s="289"/>
      <c r="AG68" s="224"/>
      <c r="AH68" s="289"/>
      <c r="AI68" s="289"/>
      <c r="AJ68" s="289"/>
      <c r="AK68" s="227"/>
      <c r="AL68" s="289"/>
      <c r="AM68" s="289"/>
      <c r="AN68" s="251"/>
      <c r="AO68" s="251"/>
      <c r="AP68" s="251"/>
      <c r="AQ68" s="252"/>
      <c r="AR68" s="251"/>
      <c r="AS68" s="251"/>
      <c r="AT68" s="251"/>
      <c r="AU68" s="515"/>
      <c r="AV68" s="515"/>
      <c r="AW68" s="515"/>
      <c r="AX68" s="515"/>
      <c r="AY68" s="515"/>
      <c r="AZ68" s="515"/>
      <c r="BA68" s="515"/>
      <c r="BB68" s="553"/>
      <c r="BC68" s="529"/>
      <c r="BD68" s="529"/>
      <c r="BE68" s="529"/>
      <c r="BF68" s="529"/>
      <c r="BG68" s="529"/>
      <c r="BH68" s="529"/>
      <c r="BI68" s="529"/>
      <c r="BJ68" s="254"/>
      <c r="BK68" s="530"/>
      <c r="BL68" s="530"/>
      <c r="BM68" s="530"/>
      <c r="BN68" s="530"/>
      <c r="BO68" s="254"/>
      <c r="BP68" s="254"/>
      <c r="BQ68" s="254"/>
      <c r="BR68" s="254"/>
      <c r="BS68" s="420"/>
      <c r="BT68" s="420"/>
      <c r="BU68" s="254"/>
      <c r="BV68" s="254"/>
      <c r="BW68" s="254"/>
      <c r="BX68" s="254"/>
      <c r="BY68" s="422"/>
      <c r="BZ68" s="422"/>
      <c r="CA68" s="254"/>
      <c r="CB68" s="254"/>
      <c r="CC68" s="254"/>
      <c r="CD68" s="254"/>
      <c r="CE68" s="254"/>
      <c r="CF68" s="532"/>
      <c r="CG68" s="532"/>
      <c r="CH68" s="532"/>
      <c r="CI68" s="532"/>
      <c r="CJ68" s="532"/>
      <c r="CK68" s="254"/>
      <c r="CL68" s="254"/>
      <c r="CM68" s="254"/>
      <c r="CN68" s="254"/>
      <c r="CO68" s="254"/>
      <c r="CP68" s="254"/>
      <c r="CQ68" s="254"/>
      <c r="CR68" s="254"/>
      <c r="CS68" s="254"/>
      <c r="CT68" s="254"/>
      <c r="CU68" s="254"/>
      <c r="CV68" s="254"/>
      <c r="CW68" s="533"/>
    </row>
    <row r="69" spans="1:101" ht="11.25" customHeight="1">
      <c r="A69" s="560"/>
      <c r="B69" s="561"/>
      <c r="C69" s="516"/>
      <c r="D69" s="540"/>
      <c r="E69" s="514"/>
      <c r="F69" s="267"/>
      <c r="G69" s="514"/>
      <c r="H69" s="388"/>
      <c r="I69" s="327"/>
      <c r="J69" s="327"/>
      <c r="K69" s="335"/>
      <c r="L69" s="336"/>
      <c r="M69" s="517"/>
      <c r="N69" s="269"/>
      <c r="O69" s="269"/>
      <c r="P69" s="388"/>
      <c r="Q69" s="249" t="s">
        <v>259</v>
      </c>
      <c r="R69" s="348">
        <v>6</v>
      </c>
      <c r="S69" s="289"/>
      <c r="T69" s="212"/>
      <c r="U69" s="213"/>
      <c r="V69" s="214"/>
      <c r="W69" s="289"/>
      <c r="X69" s="167"/>
      <c r="Y69" s="216"/>
      <c r="Z69" s="169"/>
      <c r="AA69" s="218"/>
      <c r="AB69" s="289"/>
      <c r="AC69" s="289"/>
      <c r="AD69" s="289"/>
      <c r="AE69" s="289"/>
      <c r="AF69" s="223"/>
      <c r="AG69" s="289"/>
      <c r="AH69" s="289"/>
      <c r="AI69" s="289"/>
      <c r="AJ69" s="289"/>
      <c r="AK69" s="227"/>
      <c r="AL69" s="181"/>
      <c r="AM69" s="289"/>
      <c r="AN69" s="251"/>
      <c r="AO69" s="251"/>
      <c r="AP69" s="251"/>
      <c r="AQ69" s="252"/>
      <c r="AR69" s="251"/>
      <c r="AS69" s="251"/>
      <c r="AT69" s="251"/>
      <c r="AU69" s="515"/>
      <c r="AV69" s="515"/>
      <c r="AW69" s="515"/>
      <c r="AX69" s="515"/>
      <c r="AY69" s="515"/>
      <c r="AZ69" s="515"/>
      <c r="BA69" s="515"/>
      <c r="BB69" s="553"/>
      <c r="BC69" s="529"/>
      <c r="BD69" s="529"/>
      <c r="BE69" s="529"/>
      <c r="BF69" s="529"/>
      <c r="BG69" s="529"/>
      <c r="BH69" s="529"/>
      <c r="BI69" s="529"/>
      <c r="BJ69" s="254"/>
      <c r="BK69" s="530"/>
      <c r="BL69" s="530"/>
      <c r="BM69" s="530"/>
      <c r="BN69" s="530"/>
      <c r="BO69" s="254"/>
      <c r="BP69" s="254"/>
      <c r="BQ69" s="254"/>
      <c r="BR69" s="254"/>
      <c r="BS69" s="420"/>
      <c r="BT69" s="420"/>
      <c r="BU69" s="254"/>
      <c r="BV69" s="254"/>
      <c r="BW69" s="254"/>
      <c r="BX69" s="254"/>
      <c r="BY69" s="422"/>
      <c r="BZ69" s="422"/>
      <c r="CA69" s="254"/>
      <c r="CB69" s="254"/>
      <c r="CC69" s="254"/>
      <c r="CD69" s="254"/>
      <c r="CE69" s="254"/>
      <c r="CF69" s="532"/>
      <c r="CG69" s="532"/>
      <c r="CH69" s="532"/>
      <c r="CI69" s="532"/>
      <c r="CJ69" s="532"/>
      <c r="CK69" s="254"/>
      <c r="CL69" s="254"/>
      <c r="CM69" s="254"/>
      <c r="CN69" s="254"/>
      <c r="CO69" s="254"/>
      <c r="CP69" s="254"/>
      <c r="CQ69" s="254"/>
      <c r="CR69" s="254"/>
      <c r="CS69" s="254"/>
      <c r="CT69" s="254"/>
      <c r="CU69" s="254"/>
      <c r="CV69" s="254"/>
      <c r="CW69" s="533"/>
    </row>
    <row r="70" spans="1:101" ht="11.25" customHeight="1">
      <c r="A70" s="560"/>
      <c r="B70" s="561"/>
      <c r="C70" s="512"/>
      <c r="D70" s="540"/>
      <c r="E70" s="514"/>
      <c r="F70" s="267"/>
      <c r="G70" s="514"/>
      <c r="H70" s="388"/>
      <c r="I70" s="327"/>
      <c r="J70" s="327"/>
      <c r="K70" s="335"/>
      <c r="L70" s="336"/>
      <c r="M70" s="517"/>
      <c r="N70" s="269"/>
      <c r="O70" s="269"/>
      <c r="P70" s="388"/>
      <c r="Q70" s="249" t="s">
        <v>260</v>
      </c>
      <c r="R70" s="348">
        <v>8</v>
      </c>
      <c r="S70" s="289"/>
      <c r="T70" s="289"/>
      <c r="U70" s="289"/>
      <c r="V70" s="214"/>
      <c r="W70" s="215"/>
      <c r="X70" s="289"/>
      <c r="Y70" s="289"/>
      <c r="Z70" s="289"/>
      <c r="AA70" s="218"/>
      <c r="AB70" s="219"/>
      <c r="AC70" s="289"/>
      <c r="AD70" s="289"/>
      <c r="AE70" s="289"/>
      <c r="AF70" s="289"/>
      <c r="AG70" s="224"/>
      <c r="AH70" s="289"/>
      <c r="AI70" s="289"/>
      <c r="AJ70" s="289"/>
      <c r="AK70" s="227"/>
      <c r="AL70" s="289"/>
      <c r="AM70" s="289"/>
      <c r="AN70" s="251"/>
      <c r="AO70" s="251"/>
      <c r="AP70" s="251"/>
      <c r="AQ70" s="252"/>
      <c r="AR70" s="251"/>
      <c r="AS70" s="251"/>
      <c r="AT70" s="251"/>
      <c r="AU70" s="515"/>
      <c r="AV70" s="515"/>
      <c r="AW70" s="515"/>
      <c r="AX70" s="515"/>
      <c r="AY70" s="515"/>
      <c r="AZ70" s="515"/>
      <c r="BA70" s="515"/>
      <c r="BB70" s="553"/>
      <c r="BC70" s="529"/>
      <c r="BD70" s="529"/>
      <c r="BE70" s="529"/>
      <c r="BF70" s="529"/>
      <c r="BG70" s="529"/>
      <c r="BH70" s="529"/>
      <c r="BI70" s="529"/>
      <c r="BJ70" s="254"/>
      <c r="BK70" s="530"/>
      <c r="BL70" s="530"/>
      <c r="BM70" s="530"/>
      <c r="BN70" s="530"/>
      <c r="BO70" s="254"/>
      <c r="BP70" s="254"/>
      <c r="BQ70" s="254"/>
      <c r="BR70" s="254"/>
      <c r="BS70" s="420"/>
      <c r="BT70" s="420"/>
      <c r="BU70" s="254"/>
      <c r="BV70" s="254"/>
      <c r="BW70" s="254"/>
      <c r="BX70" s="254"/>
      <c r="BY70" s="422"/>
      <c r="BZ70" s="422"/>
      <c r="CA70" s="254"/>
      <c r="CB70" s="254"/>
      <c r="CC70" s="254"/>
      <c r="CD70" s="254"/>
      <c r="CE70" s="254"/>
      <c r="CF70" s="532"/>
      <c r="CG70" s="532"/>
      <c r="CH70" s="532"/>
      <c r="CI70" s="532"/>
      <c r="CJ70" s="532"/>
      <c r="CK70" s="254"/>
      <c r="CL70" s="254"/>
      <c r="CM70" s="254"/>
      <c r="CN70" s="254"/>
      <c r="CO70" s="254"/>
      <c r="CP70" s="254"/>
      <c r="CQ70" s="254"/>
      <c r="CR70" s="254"/>
      <c r="CS70" s="254"/>
      <c r="CT70" s="254"/>
      <c r="CU70" s="254"/>
      <c r="CV70" s="254"/>
      <c r="CW70" s="533"/>
    </row>
    <row r="71" spans="1:101" ht="11.25" customHeight="1">
      <c r="A71" s="560"/>
      <c r="B71" s="561"/>
      <c r="C71" s="512"/>
      <c r="D71" s="540"/>
      <c r="E71" s="514"/>
      <c r="F71" s="267"/>
      <c r="G71" s="514"/>
      <c r="H71" s="388"/>
      <c r="I71" s="327"/>
      <c r="J71" s="327"/>
      <c r="K71" s="335"/>
      <c r="L71" s="336"/>
      <c r="M71" s="517"/>
      <c r="N71" s="269"/>
      <c r="O71" s="269"/>
      <c r="P71" s="388"/>
      <c r="Q71" s="249" t="s">
        <v>261</v>
      </c>
      <c r="R71" s="348">
        <v>8</v>
      </c>
      <c r="S71" s="289"/>
      <c r="T71" s="212"/>
      <c r="U71" s="213"/>
      <c r="V71" s="214"/>
      <c r="W71" s="289"/>
      <c r="X71" s="167"/>
      <c r="Y71" s="216"/>
      <c r="Z71" s="169"/>
      <c r="AA71" s="218"/>
      <c r="AB71" s="289"/>
      <c r="AC71" s="289"/>
      <c r="AD71" s="289"/>
      <c r="AE71" s="289"/>
      <c r="AF71" s="223"/>
      <c r="AG71" s="289"/>
      <c r="AH71" s="289"/>
      <c r="AI71" s="289"/>
      <c r="AJ71" s="289"/>
      <c r="AK71" s="289"/>
      <c r="AL71" s="289"/>
      <c r="AM71" s="289"/>
      <c r="AN71" s="251"/>
      <c r="AO71" s="251"/>
      <c r="AP71" s="251"/>
      <c r="AQ71" s="252"/>
      <c r="AR71" s="251"/>
      <c r="AS71" s="251"/>
      <c r="AT71" s="251"/>
      <c r="AU71" s="515"/>
      <c r="AV71" s="515"/>
      <c r="AW71" s="515"/>
      <c r="AX71" s="515"/>
      <c r="AY71" s="515"/>
      <c r="AZ71" s="515"/>
      <c r="BA71" s="515"/>
      <c r="BB71" s="553"/>
      <c r="BC71" s="529"/>
      <c r="BD71" s="529"/>
      <c r="BE71" s="529"/>
      <c r="BF71" s="529"/>
      <c r="BG71" s="529"/>
      <c r="BH71" s="529"/>
      <c r="BI71" s="529"/>
      <c r="BJ71" s="254"/>
      <c r="BK71" s="530"/>
      <c r="BL71" s="530"/>
      <c r="BM71" s="530"/>
      <c r="BN71" s="530"/>
      <c r="BO71" s="254"/>
      <c r="BP71" s="254"/>
      <c r="BQ71" s="254"/>
      <c r="BR71" s="254"/>
      <c r="BS71" s="420"/>
      <c r="BT71" s="420"/>
      <c r="BU71" s="254"/>
      <c r="BV71" s="254"/>
      <c r="BW71" s="254"/>
      <c r="BX71" s="254"/>
      <c r="BY71" s="422"/>
      <c r="BZ71" s="422"/>
      <c r="CA71" s="254"/>
      <c r="CB71" s="254"/>
      <c r="CC71" s="254"/>
      <c r="CD71" s="254"/>
      <c r="CE71" s="254"/>
      <c r="CF71" s="532"/>
      <c r="CG71" s="532"/>
      <c r="CH71" s="532"/>
      <c r="CI71" s="532"/>
      <c r="CJ71" s="532"/>
      <c r="CK71" s="254"/>
      <c r="CL71" s="254"/>
      <c r="CM71" s="254"/>
      <c r="CN71" s="254"/>
      <c r="CO71" s="254"/>
      <c r="CP71" s="254"/>
      <c r="CQ71" s="254"/>
      <c r="CR71" s="254"/>
      <c r="CS71" s="254"/>
      <c r="CT71" s="254"/>
      <c r="CU71" s="254"/>
      <c r="CV71" s="254"/>
      <c r="CW71" s="533"/>
    </row>
    <row r="72" spans="1:101" ht="11.25" customHeight="1">
      <c r="A72" s="560"/>
      <c r="B72" s="561"/>
      <c r="C72" s="512"/>
      <c r="D72" s="541"/>
      <c r="E72" s="514"/>
      <c r="F72" s="267"/>
      <c r="G72" s="514"/>
      <c r="H72" s="388"/>
      <c r="I72" s="327"/>
      <c r="J72" s="327"/>
      <c r="K72" s="339"/>
      <c r="L72" s="340"/>
      <c r="M72" s="542"/>
      <c r="N72" s="269"/>
      <c r="O72" s="269"/>
      <c r="P72" s="388"/>
      <c r="Q72" s="249" t="s">
        <v>262</v>
      </c>
      <c r="R72" s="348">
        <v>8</v>
      </c>
      <c r="S72" s="293"/>
      <c r="T72" s="212"/>
      <c r="U72" s="213"/>
      <c r="V72" s="214"/>
      <c r="W72" s="293"/>
      <c r="X72" s="167"/>
      <c r="Y72" s="216"/>
      <c r="Z72" s="169"/>
      <c r="AA72" s="218"/>
      <c r="AB72" s="293"/>
      <c r="AC72" s="293"/>
      <c r="AD72" s="293"/>
      <c r="AE72" s="293"/>
      <c r="AF72" s="223"/>
      <c r="AG72" s="293"/>
      <c r="AH72" s="293"/>
      <c r="AI72" s="293"/>
      <c r="AJ72" s="293"/>
      <c r="AK72" s="293"/>
      <c r="AL72" s="293"/>
      <c r="AM72" s="293"/>
      <c r="AN72" s="251"/>
      <c r="AO72" s="251"/>
      <c r="AP72" s="251"/>
      <c r="AQ72" s="252"/>
      <c r="AR72" s="251"/>
      <c r="AS72" s="251"/>
      <c r="AT72" s="251"/>
      <c r="AU72" s="515"/>
      <c r="AV72" s="515"/>
      <c r="AW72" s="515"/>
      <c r="AX72" s="515"/>
      <c r="AY72" s="515"/>
      <c r="AZ72" s="515"/>
      <c r="BA72" s="515"/>
      <c r="BB72" s="553"/>
      <c r="BC72" s="529"/>
      <c r="BD72" s="529"/>
      <c r="BE72" s="529"/>
      <c r="BF72" s="529"/>
      <c r="BG72" s="529"/>
      <c r="BH72" s="529"/>
      <c r="BI72" s="529"/>
      <c r="BJ72" s="254"/>
      <c r="BK72" s="530"/>
      <c r="BL72" s="530"/>
      <c r="BM72" s="530"/>
      <c r="BN72" s="530"/>
      <c r="BO72" s="254"/>
      <c r="BP72" s="254"/>
      <c r="BQ72" s="254"/>
      <c r="BR72" s="254"/>
      <c r="BS72" s="420"/>
      <c r="BT72" s="420"/>
      <c r="BU72" s="254"/>
      <c r="BV72" s="254"/>
      <c r="BW72" s="254"/>
      <c r="BX72" s="254"/>
      <c r="BY72" s="422"/>
      <c r="BZ72" s="422"/>
      <c r="CA72" s="254"/>
      <c r="CB72" s="254"/>
      <c r="CC72" s="254"/>
      <c r="CD72" s="254"/>
      <c r="CE72" s="254"/>
      <c r="CF72" s="532"/>
      <c r="CG72" s="532"/>
      <c r="CH72" s="532"/>
      <c r="CI72" s="532"/>
      <c r="CJ72" s="532"/>
      <c r="CK72" s="254"/>
      <c r="CL72" s="254"/>
      <c r="CM72" s="254"/>
      <c r="CN72" s="254"/>
      <c r="CO72" s="254"/>
      <c r="CP72" s="254"/>
      <c r="CQ72" s="254"/>
      <c r="CR72" s="254"/>
      <c r="CS72" s="254"/>
      <c r="CT72" s="254"/>
      <c r="CU72" s="254"/>
      <c r="CV72" s="254"/>
      <c r="CW72" s="533"/>
    </row>
    <row r="73" spans="1:101" s="122" customFormat="1" ht="5.25" customHeight="1">
      <c r="A73" s="521"/>
      <c r="B73" s="521"/>
      <c r="C73" s="521"/>
      <c r="D73" s="521"/>
      <c r="E73" s="521"/>
      <c r="F73" s="521"/>
      <c r="G73" s="521"/>
      <c r="H73" s="521"/>
      <c r="I73" s="521"/>
      <c r="J73" s="521"/>
      <c r="K73" s="521"/>
      <c r="L73" s="521"/>
      <c r="M73" s="521"/>
      <c r="N73" s="521"/>
      <c r="O73" s="521"/>
      <c r="P73" s="521"/>
      <c r="Q73" s="521"/>
      <c r="R73" s="521"/>
      <c r="S73" s="521"/>
      <c r="T73" s="521"/>
      <c r="U73" s="521"/>
      <c r="V73" s="521"/>
      <c r="W73" s="521"/>
      <c r="X73" s="521"/>
      <c r="Y73" s="521"/>
      <c r="Z73" s="521"/>
      <c r="AA73" s="521"/>
      <c r="AB73" s="521"/>
      <c r="AC73" s="521"/>
      <c r="AD73" s="521"/>
      <c r="AE73" s="521"/>
      <c r="AF73" s="521"/>
      <c r="AG73" s="521"/>
      <c r="AH73" s="521"/>
      <c r="AI73" s="521"/>
      <c r="AJ73" s="521"/>
      <c r="AK73" s="521"/>
      <c r="AL73" s="521"/>
      <c r="AM73" s="521"/>
      <c r="AN73" s="521"/>
      <c r="AO73" s="521"/>
      <c r="AP73" s="521"/>
      <c r="AQ73" s="521"/>
      <c r="AR73" s="521"/>
      <c r="AS73" s="521"/>
      <c r="AT73" s="521"/>
      <c r="AU73" s="521"/>
      <c r="AV73" s="521"/>
      <c r="AW73" s="521"/>
      <c r="AX73" s="521"/>
      <c r="AY73" s="521"/>
      <c r="AZ73" s="521"/>
      <c r="BA73" s="521"/>
      <c r="BB73" s="521"/>
      <c r="BC73" s="521"/>
      <c r="BD73" s="521"/>
      <c r="BE73" s="521"/>
      <c r="BF73" s="521"/>
      <c r="BG73" s="521"/>
      <c r="BH73" s="521"/>
      <c r="BI73" s="521"/>
      <c r="BJ73" s="521"/>
      <c r="BK73" s="521"/>
      <c r="BL73" s="521"/>
      <c r="BM73" s="521"/>
      <c r="BN73" s="521"/>
      <c r="BO73" s="521"/>
      <c r="BP73" s="521"/>
      <c r="BQ73" s="521"/>
      <c r="BR73" s="521"/>
      <c r="BS73" s="521"/>
      <c r="BT73" s="521"/>
      <c r="BU73" s="521"/>
      <c r="BV73" s="521"/>
      <c r="BW73" s="521"/>
      <c r="BX73" s="521"/>
      <c r="BY73" s="521"/>
      <c r="BZ73" s="521"/>
      <c r="CA73" s="521"/>
      <c r="CB73" s="521"/>
      <c r="CC73" s="521"/>
      <c r="CD73" s="521"/>
      <c r="CE73" s="521"/>
      <c r="CF73" s="521"/>
      <c r="CG73" s="521"/>
      <c r="CH73" s="521"/>
      <c r="CI73" s="521"/>
      <c r="CJ73" s="521"/>
      <c r="CK73" s="521"/>
      <c r="CL73" s="521"/>
      <c r="CM73" s="521"/>
      <c r="CN73" s="521"/>
      <c r="CO73" s="521"/>
      <c r="CP73" s="521"/>
      <c r="CQ73" s="521"/>
      <c r="CR73" s="521"/>
      <c r="CS73" s="521"/>
      <c r="CT73" s="521"/>
      <c r="CU73" s="521"/>
      <c r="CV73" s="521"/>
      <c r="CW73" s="521"/>
    </row>
    <row r="74" spans="1:101" ht="11.25" customHeight="1">
      <c r="A74" s="562" t="s">
        <v>286</v>
      </c>
      <c r="B74" s="563" t="s">
        <v>321</v>
      </c>
      <c r="C74" s="307" t="s">
        <v>276</v>
      </c>
      <c r="D74" s="534">
        <v>100000</v>
      </c>
      <c r="E74" s="324">
        <v>64</v>
      </c>
      <c r="F74" s="325">
        <v>8</v>
      </c>
      <c r="G74" s="324">
        <v>1</v>
      </c>
      <c r="H74" s="564" t="s">
        <v>291</v>
      </c>
      <c r="I74" s="327">
        <v>15000</v>
      </c>
      <c r="J74" s="327">
        <v>400000</v>
      </c>
      <c r="K74" s="328">
        <v>8000</v>
      </c>
      <c r="L74" s="565" t="s">
        <v>256</v>
      </c>
      <c r="M74" s="330" t="s">
        <v>310</v>
      </c>
      <c r="N74" s="327">
        <v>450000</v>
      </c>
      <c r="O74" s="327">
        <v>8000</v>
      </c>
      <c r="P74" s="388">
        <f>SUM(R74:R79)</f>
        <v>56</v>
      </c>
      <c r="Q74" s="249" t="s">
        <v>257</v>
      </c>
      <c r="R74" s="348">
        <v>8</v>
      </c>
      <c r="S74" s="289"/>
      <c r="T74" s="251"/>
      <c r="U74" s="254"/>
      <c r="V74" s="254"/>
      <c r="W74" s="254"/>
      <c r="X74" s="254"/>
      <c r="Y74" s="254"/>
      <c r="Z74" s="254"/>
      <c r="AA74" s="254"/>
      <c r="AB74" s="254"/>
      <c r="AC74" s="254"/>
      <c r="AD74" s="254"/>
      <c r="AE74" s="254"/>
      <c r="AF74" s="254"/>
      <c r="AG74" s="254"/>
      <c r="AH74" s="254"/>
      <c r="AI74" s="254"/>
      <c r="AJ74" s="254"/>
      <c r="AK74" s="254"/>
      <c r="AL74" s="254"/>
      <c r="AM74" s="254"/>
      <c r="AN74" s="254"/>
      <c r="AO74" s="254"/>
      <c r="AP74" s="230"/>
      <c r="AQ74" s="251"/>
      <c r="AR74" s="251"/>
      <c r="AS74" s="311"/>
      <c r="AT74" s="251"/>
      <c r="AU74" s="233"/>
      <c r="AV74" s="234"/>
      <c r="AW74" s="515"/>
      <c r="AX74" s="515"/>
      <c r="AY74" s="515"/>
      <c r="AZ74" s="515"/>
      <c r="BA74" s="515"/>
      <c r="BB74" s="553"/>
      <c r="BC74" s="254"/>
      <c r="BD74" s="254"/>
      <c r="BE74" s="254"/>
      <c r="BF74" s="254"/>
      <c r="BG74" s="254"/>
      <c r="BH74" s="254"/>
      <c r="BI74" s="254"/>
      <c r="BJ74" s="254"/>
      <c r="BK74" s="254"/>
      <c r="BL74" s="254"/>
      <c r="BM74" s="254"/>
      <c r="BN74" s="254"/>
      <c r="BO74" s="254"/>
      <c r="BP74" s="254"/>
      <c r="BQ74" s="254"/>
      <c r="BR74" s="254"/>
      <c r="BS74" s="254"/>
      <c r="BT74" s="254"/>
      <c r="BU74" s="254"/>
      <c r="BV74" s="421"/>
      <c r="BW74" s="254"/>
      <c r="BX74" s="254"/>
      <c r="BY74" s="254"/>
      <c r="BZ74" s="254"/>
      <c r="CA74" s="254"/>
      <c r="CB74" s="254"/>
      <c r="CC74" s="254"/>
      <c r="CD74" s="254"/>
      <c r="CE74" s="254"/>
      <c r="CF74" s="254"/>
      <c r="CG74" s="254"/>
      <c r="CH74" s="254"/>
      <c r="CI74" s="254"/>
      <c r="CJ74" s="254"/>
      <c r="CK74" s="254"/>
      <c r="CL74" s="254"/>
      <c r="CM74" s="532"/>
      <c r="CN74" s="254"/>
      <c r="CO74" s="254"/>
      <c r="CP74" s="207"/>
      <c r="CQ74" s="254"/>
      <c r="CR74" s="254"/>
      <c r="CS74" s="254"/>
      <c r="CT74" s="254"/>
      <c r="CU74" s="254"/>
      <c r="CV74" s="254"/>
      <c r="CW74" s="533"/>
    </row>
    <row r="75" spans="1:101" ht="11.25" customHeight="1">
      <c r="A75" s="562"/>
      <c r="B75" s="563"/>
      <c r="C75" s="307" t="s">
        <v>277</v>
      </c>
      <c r="D75" s="534"/>
      <c r="E75" s="324"/>
      <c r="F75" s="325"/>
      <c r="G75" s="324"/>
      <c r="H75" s="557"/>
      <c r="I75" s="327"/>
      <c r="J75" s="327"/>
      <c r="K75" s="335"/>
      <c r="L75" s="346"/>
      <c r="M75" s="347"/>
      <c r="N75" s="327"/>
      <c r="O75" s="327"/>
      <c r="P75" s="388"/>
      <c r="Q75" s="249" t="s">
        <v>258</v>
      </c>
      <c r="R75" s="348">
        <v>12</v>
      </c>
      <c r="S75" s="289"/>
      <c r="T75" s="251"/>
      <c r="U75" s="289"/>
      <c r="V75" s="289"/>
      <c r="W75" s="289"/>
      <c r="X75" s="289"/>
      <c r="Y75" s="289"/>
      <c r="Z75" s="289"/>
      <c r="AA75" s="289"/>
      <c r="AB75" s="289"/>
      <c r="AC75" s="289"/>
      <c r="AD75" s="289"/>
      <c r="AE75" s="289"/>
      <c r="AF75" s="289"/>
      <c r="AG75" s="289"/>
      <c r="AH75" s="289"/>
      <c r="AI75" s="289"/>
      <c r="AJ75" s="289"/>
      <c r="AK75" s="289"/>
      <c r="AL75" s="289"/>
      <c r="AM75" s="289"/>
      <c r="AN75" s="289"/>
      <c r="AO75" s="289"/>
      <c r="AP75" s="230"/>
      <c r="AQ75" s="251"/>
      <c r="AR75" s="251"/>
      <c r="AS75" s="311"/>
      <c r="AT75" s="251"/>
      <c r="AU75" s="233"/>
      <c r="AV75" s="234"/>
      <c r="AW75" s="515"/>
      <c r="AX75" s="515"/>
      <c r="AY75" s="515"/>
      <c r="AZ75" s="515"/>
      <c r="BA75" s="515"/>
      <c r="BB75" s="553"/>
      <c r="BC75" s="254"/>
      <c r="BD75" s="254"/>
      <c r="BE75" s="254"/>
      <c r="BF75" s="254"/>
      <c r="BG75" s="254"/>
      <c r="BH75" s="254"/>
      <c r="BI75" s="254"/>
      <c r="BJ75" s="254"/>
      <c r="BK75" s="254"/>
      <c r="BL75" s="254"/>
      <c r="BM75" s="254"/>
      <c r="BN75" s="254"/>
      <c r="BO75" s="254"/>
      <c r="BP75" s="254"/>
      <c r="BQ75" s="254"/>
      <c r="BR75" s="254"/>
      <c r="BS75" s="254"/>
      <c r="BT75" s="254"/>
      <c r="BU75" s="254"/>
      <c r="BV75" s="254"/>
      <c r="BW75" s="254"/>
      <c r="BX75" s="254"/>
      <c r="BY75" s="254"/>
      <c r="BZ75" s="254"/>
      <c r="CA75" s="254"/>
      <c r="CB75" s="254"/>
      <c r="CC75" s="254"/>
      <c r="CD75" s="254"/>
      <c r="CE75" s="254"/>
      <c r="CF75" s="254"/>
      <c r="CG75" s="254"/>
      <c r="CH75" s="254"/>
      <c r="CI75" s="254"/>
      <c r="CJ75" s="254"/>
      <c r="CK75" s="254"/>
      <c r="CL75" s="254"/>
      <c r="CM75" s="254"/>
      <c r="CN75" s="254"/>
      <c r="CO75" s="254"/>
      <c r="CP75" s="254"/>
      <c r="CQ75" s="254"/>
      <c r="CR75" s="254"/>
      <c r="CS75" s="254"/>
      <c r="CT75" s="254"/>
      <c r="CU75" s="254"/>
      <c r="CV75" s="254"/>
      <c r="CW75" s="533"/>
    </row>
    <row r="76" spans="1:101" ht="11.25" customHeight="1">
      <c r="A76" s="562"/>
      <c r="B76" s="563"/>
      <c r="C76" s="524"/>
      <c r="D76" s="534"/>
      <c r="E76" s="324"/>
      <c r="F76" s="325"/>
      <c r="G76" s="324"/>
      <c r="H76" s="557"/>
      <c r="I76" s="327"/>
      <c r="J76" s="327"/>
      <c r="K76" s="335"/>
      <c r="L76" s="346"/>
      <c r="M76" s="345"/>
      <c r="N76" s="327"/>
      <c r="O76" s="327"/>
      <c r="P76" s="388"/>
      <c r="Q76" s="249" t="s">
        <v>259</v>
      </c>
      <c r="R76" s="348">
        <v>8</v>
      </c>
      <c r="S76" s="289"/>
      <c r="T76" s="251"/>
      <c r="U76" s="289"/>
      <c r="V76" s="289"/>
      <c r="W76" s="289"/>
      <c r="X76" s="289"/>
      <c r="Y76" s="289"/>
      <c r="Z76" s="289"/>
      <c r="AA76" s="289"/>
      <c r="AB76" s="289"/>
      <c r="AC76" s="289"/>
      <c r="AD76" s="289"/>
      <c r="AE76" s="289"/>
      <c r="AF76" s="289"/>
      <c r="AG76" s="289"/>
      <c r="AH76" s="289"/>
      <c r="AI76" s="289"/>
      <c r="AJ76" s="289"/>
      <c r="AK76" s="289"/>
      <c r="AL76" s="289"/>
      <c r="AM76" s="289"/>
      <c r="AN76" s="289"/>
      <c r="AO76" s="289"/>
      <c r="AP76" s="230"/>
      <c r="AQ76" s="251"/>
      <c r="AR76" s="251"/>
      <c r="AS76" s="311"/>
      <c r="AT76" s="251"/>
      <c r="AU76" s="251"/>
      <c r="AV76" s="234"/>
      <c r="AW76" s="515"/>
      <c r="AX76" s="515"/>
      <c r="AY76" s="515"/>
      <c r="AZ76" s="515"/>
      <c r="BA76" s="515"/>
      <c r="BB76" s="553"/>
      <c r="BC76" s="254"/>
      <c r="BD76" s="254"/>
      <c r="BE76" s="254"/>
      <c r="BF76" s="254"/>
      <c r="BG76" s="254"/>
      <c r="BH76" s="254"/>
      <c r="BI76" s="254"/>
      <c r="BJ76" s="254"/>
      <c r="BK76" s="254"/>
      <c r="BL76" s="254"/>
      <c r="BM76" s="254"/>
      <c r="BN76" s="254"/>
      <c r="BO76" s="254"/>
      <c r="BP76" s="254"/>
      <c r="BQ76" s="254"/>
      <c r="BR76" s="254"/>
      <c r="BS76" s="254"/>
      <c r="BT76" s="254"/>
      <c r="BU76" s="254"/>
      <c r="BV76" s="254"/>
      <c r="BW76" s="254"/>
      <c r="BX76" s="254"/>
      <c r="BY76" s="254"/>
      <c r="BZ76" s="254"/>
      <c r="CA76" s="254"/>
      <c r="CB76" s="254"/>
      <c r="CC76" s="254"/>
      <c r="CD76" s="254"/>
      <c r="CE76" s="254"/>
      <c r="CF76" s="254"/>
      <c r="CG76" s="254"/>
      <c r="CH76" s="254"/>
      <c r="CI76" s="254"/>
      <c r="CJ76" s="254"/>
      <c r="CK76" s="254"/>
      <c r="CL76" s="254"/>
      <c r="CM76" s="254"/>
      <c r="CN76" s="254"/>
      <c r="CO76" s="254"/>
      <c r="CP76" s="254"/>
      <c r="CQ76" s="254"/>
      <c r="CR76" s="254"/>
      <c r="CS76" s="254"/>
      <c r="CT76" s="254"/>
      <c r="CU76" s="254"/>
      <c r="CV76" s="254"/>
      <c r="CW76" s="533"/>
    </row>
    <row r="77" spans="1:101" ht="11.25" customHeight="1">
      <c r="A77" s="562"/>
      <c r="B77" s="563"/>
      <c r="C77" s="524"/>
      <c r="D77" s="541"/>
      <c r="E77" s="324"/>
      <c r="F77" s="325"/>
      <c r="G77" s="324"/>
      <c r="H77" s="557"/>
      <c r="I77" s="327"/>
      <c r="J77" s="327"/>
      <c r="K77" s="335"/>
      <c r="L77" s="346"/>
      <c r="M77" s="345"/>
      <c r="N77" s="327"/>
      <c r="O77" s="327"/>
      <c r="P77" s="388"/>
      <c r="Q77" s="249" t="s">
        <v>260</v>
      </c>
      <c r="R77" s="348">
        <v>12</v>
      </c>
      <c r="S77" s="289"/>
      <c r="T77" s="251"/>
      <c r="U77" s="289"/>
      <c r="V77" s="289"/>
      <c r="W77" s="289"/>
      <c r="X77" s="289"/>
      <c r="Y77" s="289"/>
      <c r="Z77" s="289"/>
      <c r="AA77" s="289"/>
      <c r="AB77" s="289"/>
      <c r="AC77" s="289"/>
      <c r="AD77" s="289"/>
      <c r="AE77" s="289"/>
      <c r="AF77" s="289"/>
      <c r="AG77" s="289"/>
      <c r="AH77" s="289"/>
      <c r="AI77" s="289"/>
      <c r="AJ77" s="289"/>
      <c r="AK77" s="289"/>
      <c r="AL77" s="289"/>
      <c r="AM77" s="289"/>
      <c r="AN77" s="289"/>
      <c r="AO77" s="289"/>
      <c r="AP77" s="230"/>
      <c r="AQ77" s="251"/>
      <c r="AR77" s="251"/>
      <c r="AS77" s="311"/>
      <c r="AT77" s="251"/>
      <c r="AU77" s="233"/>
      <c r="AV77" s="234"/>
      <c r="AW77" s="515"/>
      <c r="AX77" s="515"/>
      <c r="AY77" s="515"/>
      <c r="AZ77" s="515"/>
      <c r="BA77" s="515"/>
      <c r="BB77" s="553"/>
      <c r="BC77" s="254"/>
      <c r="BD77" s="254"/>
      <c r="BE77" s="254"/>
      <c r="BF77" s="254"/>
      <c r="BG77" s="254"/>
      <c r="BH77" s="254"/>
      <c r="BI77" s="254"/>
      <c r="BJ77" s="254"/>
      <c r="BK77" s="254"/>
      <c r="BL77" s="254"/>
      <c r="BM77" s="254"/>
      <c r="BN77" s="254"/>
      <c r="BO77" s="254"/>
      <c r="BP77" s="254"/>
      <c r="BQ77" s="254"/>
      <c r="BR77" s="254"/>
      <c r="BS77" s="254"/>
      <c r="BT77" s="254"/>
      <c r="BU77" s="254"/>
      <c r="BV77" s="254"/>
      <c r="BW77" s="254"/>
      <c r="BX77" s="254"/>
      <c r="BY77" s="254"/>
      <c r="BZ77" s="254"/>
      <c r="CA77" s="254"/>
      <c r="CB77" s="254"/>
      <c r="CC77" s="254"/>
      <c r="CD77" s="254"/>
      <c r="CE77" s="254"/>
      <c r="CF77" s="254"/>
      <c r="CG77" s="254"/>
      <c r="CH77" s="254"/>
      <c r="CI77" s="254"/>
      <c r="CJ77" s="254"/>
      <c r="CK77" s="254"/>
      <c r="CL77" s="254"/>
      <c r="CM77" s="254"/>
      <c r="CN77" s="254"/>
      <c r="CO77" s="254"/>
      <c r="CP77" s="254"/>
      <c r="CQ77" s="254"/>
      <c r="CR77" s="254"/>
      <c r="CS77" s="254"/>
      <c r="CT77" s="254"/>
      <c r="CU77" s="254"/>
      <c r="CV77" s="254"/>
      <c r="CW77" s="533"/>
    </row>
    <row r="78" spans="1:101" ht="11.25" customHeight="1">
      <c r="A78" s="562"/>
      <c r="B78" s="563"/>
      <c r="C78" s="524"/>
      <c r="D78" s="541"/>
      <c r="E78" s="324"/>
      <c r="F78" s="325"/>
      <c r="G78" s="324"/>
      <c r="H78" s="557"/>
      <c r="I78" s="327"/>
      <c r="J78" s="327"/>
      <c r="K78" s="335"/>
      <c r="L78" s="346"/>
      <c r="M78" s="345"/>
      <c r="N78" s="327"/>
      <c r="O78" s="327"/>
      <c r="P78" s="388"/>
      <c r="Q78" s="249" t="s">
        <v>261</v>
      </c>
      <c r="R78" s="348">
        <v>10</v>
      </c>
      <c r="S78" s="289"/>
      <c r="T78" s="251"/>
      <c r="U78" s="289"/>
      <c r="V78" s="289"/>
      <c r="W78" s="289"/>
      <c r="X78" s="289"/>
      <c r="Y78" s="289"/>
      <c r="Z78" s="289"/>
      <c r="AA78" s="289"/>
      <c r="AB78" s="289"/>
      <c r="AC78" s="289"/>
      <c r="AD78" s="289"/>
      <c r="AE78" s="289"/>
      <c r="AF78" s="289"/>
      <c r="AG78" s="289"/>
      <c r="AH78" s="289"/>
      <c r="AI78" s="289"/>
      <c r="AJ78" s="289"/>
      <c r="AK78" s="289"/>
      <c r="AL78" s="289"/>
      <c r="AM78" s="289"/>
      <c r="AN78" s="289"/>
      <c r="AO78" s="289"/>
      <c r="AP78" s="230"/>
      <c r="AQ78" s="251"/>
      <c r="AR78" s="251"/>
      <c r="AS78" s="311"/>
      <c r="AT78" s="251"/>
      <c r="AU78" s="251"/>
      <c r="AV78" s="234"/>
      <c r="AW78" s="515"/>
      <c r="AX78" s="515"/>
      <c r="AY78" s="515"/>
      <c r="AZ78" s="515"/>
      <c r="BA78" s="515"/>
      <c r="BB78" s="553"/>
      <c r="BC78" s="254"/>
      <c r="BD78" s="254"/>
      <c r="BE78" s="254"/>
      <c r="BF78" s="254"/>
      <c r="BG78" s="254"/>
      <c r="BH78" s="254"/>
      <c r="BI78" s="254"/>
      <c r="BJ78" s="254"/>
      <c r="BK78" s="254"/>
      <c r="BL78" s="254"/>
      <c r="BM78" s="254"/>
      <c r="BN78" s="254"/>
      <c r="BO78" s="254"/>
      <c r="BP78" s="254"/>
      <c r="BQ78" s="254"/>
      <c r="BR78" s="254"/>
      <c r="BS78" s="254"/>
      <c r="BT78" s="254"/>
      <c r="BU78" s="254"/>
      <c r="BV78" s="254"/>
      <c r="BW78" s="254"/>
      <c r="BX78" s="254"/>
      <c r="BY78" s="254"/>
      <c r="BZ78" s="254"/>
      <c r="CA78" s="254"/>
      <c r="CB78" s="254"/>
      <c r="CC78" s="254"/>
      <c r="CD78" s="254"/>
      <c r="CE78" s="254"/>
      <c r="CF78" s="254"/>
      <c r="CG78" s="254"/>
      <c r="CH78" s="254"/>
      <c r="CI78" s="254"/>
      <c r="CJ78" s="254"/>
      <c r="CK78" s="254"/>
      <c r="CL78" s="254"/>
      <c r="CM78" s="254"/>
      <c r="CN78" s="254"/>
      <c r="CO78" s="254"/>
      <c r="CP78" s="254"/>
      <c r="CQ78" s="254"/>
      <c r="CR78" s="254"/>
      <c r="CS78" s="254"/>
      <c r="CT78" s="254"/>
      <c r="CU78" s="254"/>
      <c r="CV78" s="254"/>
      <c r="CW78" s="533"/>
    </row>
    <row r="79" spans="1:101" ht="11.25" customHeight="1">
      <c r="A79" s="562"/>
      <c r="B79" s="563"/>
      <c r="C79" s="566"/>
      <c r="D79" s="567"/>
      <c r="E79" s="376"/>
      <c r="F79" s="377"/>
      <c r="G79" s="376"/>
      <c r="H79" s="568"/>
      <c r="I79" s="378"/>
      <c r="J79" s="378"/>
      <c r="K79" s="339"/>
      <c r="L79" s="346"/>
      <c r="M79" s="351"/>
      <c r="N79" s="378"/>
      <c r="O79" s="378"/>
      <c r="P79" s="388"/>
      <c r="Q79" s="249" t="s">
        <v>262</v>
      </c>
      <c r="R79" s="348">
        <v>6</v>
      </c>
      <c r="S79" s="289"/>
      <c r="T79" s="251"/>
      <c r="U79" s="293"/>
      <c r="V79" s="293"/>
      <c r="W79" s="293"/>
      <c r="X79" s="293"/>
      <c r="Y79" s="293"/>
      <c r="Z79" s="293"/>
      <c r="AA79" s="293"/>
      <c r="AB79" s="293"/>
      <c r="AC79" s="293"/>
      <c r="AD79" s="293"/>
      <c r="AE79" s="293"/>
      <c r="AF79" s="293"/>
      <c r="AG79" s="293"/>
      <c r="AH79" s="293"/>
      <c r="AI79" s="293"/>
      <c r="AJ79" s="293"/>
      <c r="AK79" s="293"/>
      <c r="AL79" s="293"/>
      <c r="AM79" s="293"/>
      <c r="AN79" s="293"/>
      <c r="AO79" s="293"/>
      <c r="AP79" s="230"/>
      <c r="AQ79" s="274"/>
      <c r="AR79" s="274"/>
      <c r="AS79" s="311"/>
      <c r="AT79" s="251"/>
      <c r="AU79" s="251"/>
      <c r="AV79" s="234"/>
      <c r="AW79" s="515"/>
      <c r="AX79" s="515"/>
      <c r="AY79" s="515"/>
      <c r="AZ79" s="515"/>
      <c r="BA79" s="515"/>
      <c r="BB79" s="553"/>
      <c r="BC79" s="254"/>
      <c r="BD79" s="254"/>
      <c r="BE79" s="254"/>
      <c r="BF79" s="254"/>
      <c r="BG79" s="254"/>
      <c r="BH79" s="254"/>
      <c r="BI79" s="254"/>
      <c r="BJ79" s="254"/>
      <c r="BK79" s="254"/>
      <c r="BL79" s="254"/>
      <c r="BM79" s="254"/>
      <c r="BN79" s="254"/>
      <c r="BO79" s="254"/>
      <c r="BP79" s="254"/>
      <c r="BQ79" s="254"/>
      <c r="BR79" s="254"/>
      <c r="BS79" s="254"/>
      <c r="BT79" s="254"/>
      <c r="BU79" s="254"/>
      <c r="BV79" s="254"/>
      <c r="BW79" s="254"/>
      <c r="BX79" s="254"/>
      <c r="BY79" s="254"/>
      <c r="BZ79" s="254"/>
      <c r="CA79" s="254"/>
      <c r="CB79" s="254"/>
      <c r="CC79" s="254"/>
      <c r="CD79" s="254"/>
      <c r="CE79" s="254"/>
      <c r="CF79" s="254"/>
      <c r="CG79" s="254"/>
      <c r="CH79" s="254"/>
      <c r="CI79" s="254"/>
      <c r="CJ79" s="254"/>
      <c r="CK79" s="254"/>
      <c r="CL79" s="254"/>
      <c r="CM79" s="254"/>
      <c r="CN79" s="254"/>
      <c r="CO79" s="254"/>
      <c r="CP79" s="254"/>
      <c r="CQ79" s="254"/>
      <c r="CR79" s="254"/>
      <c r="CS79" s="254"/>
      <c r="CT79" s="254"/>
      <c r="CU79" s="254"/>
      <c r="CV79" s="254"/>
      <c r="CW79" s="533"/>
    </row>
    <row r="80" spans="1:254" s="122" customFormat="1" ht="5.25" customHeight="1">
      <c r="A80" s="562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99"/>
      <c r="BC80" s="99"/>
      <c r="BD80" s="99"/>
      <c r="BE80" s="99"/>
      <c r="BF80" s="99"/>
      <c r="BG80" s="99"/>
      <c r="BH80" s="99"/>
      <c r="BI80" s="99"/>
      <c r="BJ80" s="99"/>
      <c r="BK80" s="99"/>
      <c r="BL80" s="99"/>
      <c r="BM80" s="99"/>
      <c r="BN80" s="99"/>
      <c r="BO80" s="99"/>
      <c r="BP80" s="99"/>
      <c r="BQ80" s="99"/>
      <c r="BR80" s="99"/>
      <c r="BS80" s="99"/>
      <c r="BT80" s="99"/>
      <c r="BU80" s="99"/>
      <c r="BV80" s="99"/>
      <c r="BW80" s="99"/>
      <c r="BX80" s="99"/>
      <c r="BY80" s="99"/>
      <c r="BZ80" s="99"/>
      <c r="CA80" s="99"/>
      <c r="CB80" s="99"/>
      <c r="CC80" s="99"/>
      <c r="CD80" s="99"/>
      <c r="CE80" s="99"/>
      <c r="CF80" s="99"/>
      <c r="CG80" s="99"/>
      <c r="CH80" s="99"/>
      <c r="CI80" s="99"/>
      <c r="CJ80" s="99"/>
      <c r="CK80" s="99"/>
      <c r="CL80" s="99"/>
      <c r="CM80" s="99"/>
      <c r="CN80" s="99"/>
      <c r="CO80" s="99"/>
      <c r="CP80" s="99"/>
      <c r="CQ80" s="99"/>
      <c r="CR80" s="99"/>
      <c r="CS80" s="99"/>
      <c r="CT80" s="99"/>
      <c r="CU80" s="99"/>
      <c r="CV80" s="99"/>
      <c r="CW80" s="99"/>
      <c r="IA80" s="342"/>
      <c r="IB80" s="342"/>
      <c r="IC80" s="342"/>
      <c r="ID80" s="342"/>
      <c r="IE80" s="342"/>
      <c r="IF80" s="342"/>
      <c r="IG80" s="342"/>
      <c r="IH80" s="342"/>
      <c r="II80" s="342"/>
      <c r="IJ80" s="342"/>
      <c r="IK80" s="342"/>
      <c r="IL80" s="342"/>
      <c r="IM80" s="342"/>
      <c r="IN80" s="342"/>
      <c r="IO80" s="342"/>
      <c r="IP80" s="342"/>
      <c r="IQ80" s="342"/>
      <c r="IR80" s="342"/>
      <c r="IS80" s="342"/>
      <c r="IT80" s="342"/>
    </row>
    <row r="81" spans="1:255" s="132" customFormat="1" ht="11.25" customHeight="1">
      <c r="A81" s="562"/>
      <c r="B81" s="563" t="s">
        <v>322</v>
      </c>
      <c r="C81" s="307" t="s">
        <v>276</v>
      </c>
      <c r="D81" s="534">
        <v>100000</v>
      </c>
      <c r="E81" s="381">
        <v>30</v>
      </c>
      <c r="F81" s="382">
        <v>8</v>
      </c>
      <c r="G81" s="383">
        <v>0.6000000000000001</v>
      </c>
      <c r="H81" s="569" t="s">
        <v>323</v>
      </c>
      <c r="I81" s="570">
        <v>18000</v>
      </c>
      <c r="J81" s="385">
        <v>800000</v>
      </c>
      <c r="K81" s="385">
        <v>12500</v>
      </c>
      <c r="L81" s="394" t="s">
        <v>256</v>
      </c>
      <c r="M81" s="387">
        <v>60</v>
      </c>
      <c r="N81" s="571">
        <v>500000</v>
      </c>
      <c r="O81" s="571">
        <v>10000</v>
      </c>
      <c r="P81" s="572">
        <v>66</v>
      </c>
      <c r="Q81" s="249" t="s">
        <v>257</v>
      </c>
      <c r="R81" s="389">
        <v>8</v>
      </c>
      <c r="S81" s="390"/>
      <c r="T81" s="390"/>
      <c r="U81" s="390"/>
      <c r="V81" s="390"/>
      <c r="W81" s="390"/>
      <c r="X81" s="390"/>
      <c r="Y81" s="390"/>
      <c r="Z81" s="390"/>
      <c r="AA81" s="390"/>
      <c r="AB81" s="390"/>
      <c r="AC81" s="390"/>
      <c r="AD81" s="390"/>
      <c r="AE81" s="390"/>
      <c r="AF81" s="390"/>
      <c r="AG81" s="390"/>
      <c r="AH81" s="390"/>
      <c r="AI81" s="390"/>
      <c r="AJ81" s="390"/>
      <c r="AK81" s="390"/>
      <c r="AL81" s="390"/>
      <c r="AM81" s="390"/>
      <c r="AN81" s="390"/>
      <c r="AO81" s="390"/>
      <c r="AP81" s="230"/>
      <c r="AQ81" s="251"/>
      <c r="AR81" s="251"/>
      <c r="AS81" s="311"/>
      <c r="AT81" s="251"/>
      <c r="AU81" s="233"/>
      <c r="AV81" s="234"/>
      <c r="AW81" s="390"/>
      <c r="AX81" s="390"/>
      <c r="AY81" s="390"/>
      <c r="AZ81" s="390"/>
      <c r="BA81" s="390"/>
      <c r="BB81" s="553"/>
      <c r="BC81" s="254"/>
      <c r="BD81" s="254"/>
      <c r="BE81" s="254"/>
      <c r="BF81" s="254"/>
      <c r="BG81" s="254"/>
      <c r="BH81" s="254"/>
      <c r="BI81" s="254"/>
      <c r="BJ81" s="254"/>
      <c r="BK81" s="254"/>
      <c r="BL81" s="254"/>
      <c r="BM81" s="254"/>
      <c r="BN81" s="254"/>
      <c r="BO81" s="254"/>
      <c r="BP81" s="254"/>
      <c r="BQ81" s="254"/>
      <c r="BR81" s="254"/>
      <c r="BS81" s="254"/>
      <c r="BT81" s="254"/>
      <c r="BU81" s="254"/>
      <c r="BV81" s="421"/>
      <c r="BW81" s="254"/>
      <c r="BX81" s="254"/>
      <c r="BY81" s="254"/>
      <c r="BZ81" s="254"/>
      <c r="CA81" s="254"/>
      <c r="CB81" s="254"/>
      <c r="CC81" s="254"/>
      <c r="CD81" s="254"/>
      <c r="CE81" s="254"/>
      <c r="CF81" s="254"/>
      <c r="CG81" s="254"/>
      <c r="CH81" s="254"/>
      <c r="CI81" s="254"/>
      <c r="CJ81" s="254"/>
      <c r="CK81" s="254"/>
      <c r="CL81" s="254"/>
      <c r="CM81" s="532"/>
      <c r="CN81" s="254"/>
      <c r="CO81" s="254"/>
      <c r="CP81" s="207"/>
      <c r="CQ81" s="254"/>
      <c r="CR81" s="254"/>
      <c r="CS81" s="254"/>
      <c r="CT81" s="254"/>
      <c r="CU81" s="254"/>
      <c r="CV81" s="254"/>
      <c r="CW81" s="533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</row>
    <row r="82" spans="1:255" s="132" customFormat="1" ht="11.25" customHeight="1">
      <c r="A82" s="562"/>
      <c r="B82" s="563"/>
      <c r="C82" s="307" t="s">
        <v>277</v>
      </c>
      <c r="D82" s="391"/>
      <c r="E82" s="392"/>
      <c r="F82" s="393"/>
      <c r="G82" s="392"/>
      <c r="H82" s="573"/>
      <c r="I82" s="395"/>
      <c r="J82" s="395"/>
      <c r="K82" s="395"/>
      <c r="L82" s="394"/>
      <c r="M82" s="573"/>
      <c r="N82" s="395"/>
      <c r="O82" s="395"/>
      <c r="P82" s="572"/>
      <c r="Q82" s="249" t="s">
        <v>258</v>
      </c>
      <c r="R82" s="389">
        <v>12</v>
      </c>
      <c r="S82" s="390"/>
      <c r="T82" s="390"/>
      <c r="U82" s="390"/>
      <c r="V82" s="390"/>
      <c r="W82" s="390"/>
      <c r="X82" s="390"/>
      <c r="Y82" s="390"/>
      <c r="Z82" s="390"/>
      <c r="AA82" s="390"/>
      <c r="AB82" s="390"/>
      <c r="AC82" s="390"/>
      <c r="AD82" s="390"/>
      <c r="AE82" s="390"/>
      <c r="AF82" s="390"/>
      <c r="AG82" s="390"/>
      <c r="AH82" s="390"/>
      <c r="AI82" s="390"/>
      <c r="AJ82" s="390"/>
      <c r="AK82" s="390"/>
      <c r="AL82" s="390"/>
      <c r="AM82" s="390"/>
      <c r="AN82" s="390"/>
      <c r="AO82" s="390"/>
      <c r="AP82" s="230"/>
      <c r="AQ82" s="251"/>
      <c r="AR82" s="251"/>
      <c r="AS82" s="311"/>
      <c r="AT82" s="251"/>
      <c r="AU82" s="233"/>
      <c r="AV82" s="234"/>
      <c r="AW82" s="390"/>
      <c r="AX82" s="390"/>
      <c r="AY82" s="390"/>
      <c r="AZ82" s="390"/>
      <c r="BA82" s="390"/>
      <c r="BB82" s="553"/>
      <c r="BC82" s="254"/>
      <c r="BD82" s="254"/>
      <c r="BE82" s="254"/>
      <c r="BF82" s="254"/>
      <c r="BG82" s="254"/>
      <c r="BH82" s="254"/>
      <c r="BI82" s="254"/>
      <c r="BJ82" s="254"/>
      <c r="BK82" s="254"/>
      <c r="BL82" s="254"/>
      <c r="BM82" s="254"/>
      <c r="BN82" s="254"/>
      <c r="BO82" s="254"/>
      <c r="BP82" s="254"/>
      <c r="BQ82" s="254"/>
      <c r="BR82" s="254"/>
      <c r="BS82" s="254"/>
      <c r="BT82" s="254"/>
      <c r="BU82" s="254"/>
      <c r="BV82" s="254"/>
      <c r="BW82" s="254"/>
      <c r="BX82" s="254"/>
      <c r="BY82" s="254"/>
      <c r="BZ82" s="254"/>
      <c r="CA82" s="254"/>
      <c r="CB82" s="254"/>
      <c r="CC82" s="254"/>
      <c r="CD82" s="254"/>
      <c r="CE82" s="254"/>
      <c r="CF82" s="254"/>
      <c r="CG82" s="254"/>
      <c r="CH82" s="254"/>
      <c r="CI82" s="254"/>
      <c r="CJ82" s="254"/>
      <c r="CK82" s="254"/>
      <c r="CL82" s="254"/>
      <c r="CM82" s="254"/>
      <c r="CN82" s="254"/>
      <c r="CO82" s="254"/>
      <c r="CP82" s="254"/>
      <c r="CQ82" s="254"/>
      <c r="CR82" s="254"/>
      <c r="CS82" s="254"/>
      <c r="CT82" s="254"/>
      <c r="CU82" s="254"/>
      <c r="CV82" s="254"/>
      <c r="CW82" s="533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</row>
    <row r="83" spans="1:255" s="132" customFormat="1" ht="11.25" customHeight="1">
      <c r="A83" s="562"/>
      <c r="B83" s="563"/>
      <c r="C83" s="574"/>
      <c r="D83" s="391"/>
      <c r="E83" s="392"/>
      <c r="F83" s="393"/>
      <c r="G83" s="392"/>
      <c r="H83" s="573"/>
      <c r="I83" s="395"/>
      <c r="J83" s="395"/>
      <c r="K83" s="395"/>
      <c r="L83" s="394"/>
      <c r="M83" s="573"/>
      <c r="N83" s="395"/>
      <c r="O83" s="395"/>
      <c r="P83" s="572"/>
      <c r="Q83" s="249" t="s">
        <v>259</v>
      </c>
      <c r="R83" s="389">
        <v>10</v>
      </c>
      <c r="S83" s="390"/>
      <c r="T83" s="390"/>
      <c r="U83" s="390"/>
      <c r="V83" s="390"/>
      <c r="W83" s="390"/>
      <c r="X83" s="390"/>
      <c r="Y83" s="390"/>
      <c r="Z83" s="390"/>
      <c r="AA83" s="390"/>
      <c r="AB83" s="390"/>
      <c r="AC83" s="390"/>
      <c r="AD83" s="390"/>
      <c r="AE83" s="390"/>
      <c r="AF83" s="390"/>
      <c r="AG83" s="390"/>
      <c r="AH83" s="390"/>
      <c r="AI83" s="390"/>
      <c r="AJ83" s="390"/>
      <c r="AK83" s="390"/>
      <c r="AL83" s="390"/>
      <c r="AM83" s="390"/>
      <c r="AN83" s="390"/>
      <c r="AO83" s="390"/>
      <c r="AP83" s="230"/>
      <c r="AQ83" s="251"/>
      <c r="AR83" s="251"/>
      <c r="AS83" s="311"/>
      <c r="AT83" s="251"/>
      <c r="AU83" s="251"/>
      <c r="AV83" s="234"/>
      <c r="AW83" s="390"/>
      <c r="AX83" s="390"/>
      <c r="AY83" s="390"/>
      <c r="AZ83" s="390"/>
      <c r="BA83" s="390"/>
      <c r="BB83" s="553"/>
      <c r="BC83" s="254"/>
      <c r="BD83" s="254"/>
      <c r="BE83" s="254"/>
      <c r="BF83" s="254"/>
      <c r="BG83" s="254"/>
      <c r="BH83" s="254"/>
      <c r="BI83" s="254"/>
      <c r="BJ83" s="254"/>
      <c r="BK83" s="254"/>
      <c r="BL83" s="254"/>
      <c r="BM83" s="254"/>
      <c r="BN83" s="254"/>
      <c r="BO83" s="254"/>
      <c r="BP83" s="254"/>
      <c r="BQ83" s="254"/>
      <c r="BR83" s="254"/>
      <c r="BS83" s="254"/>
      <c r="BT83" s="254"/>
      <c r="BU83" s="254"/>
      <c r="BV83" s="254"/>
      <c r="BW83" s="254"/>
      <c r="BX83" s="254"/>
      <c r="BY83" s="254"/>
      <c r="BZ83" s="254"/>
      <c r="CA83" s="254"/>
      <c r="CB83" s="254"/>
      <c r="CC83" s="254"/>
      <c r="CD83" s="254"/>
      <c r="CE83" s="254"/>
      <c r="CF83" s="254"/>
      <c r="CG83" s="254"/>
      <c r="CH83" s="254"/>
      <c r="CI83" s="254"/>
      <c r="CJ83" s="254"/>
      <c r="CK83" s="254"/>
      <c r="CL83" s="254"/>
      <c r="CM83" s="254"/>
      <c r="CN83" s="254"/>
      <c r="CO83" s="254"/>
      <c r="CP83" s="254"/>
      <c r="CQ83" s="254"/>
      <c r="CR83" s="254"/>
      <c r="CS83" s="254"/>
      <c r="CT83" s="254"/>
      <c r="CU83" s="254"/>
      <c r="CV83" s="254"/>
      <c r="CW83" s="53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</row>
    <row r="84" spans="1:255" s="132" customFormat="1" ht="11.25" customHeight="1">
      <c r="A84" s="562"/>
      <c r="B84" s="563"/>
      <c r="C84" s="574"/>
      <c r="D84" s="396"/>
      <c r="E84" s="392"/>
      <c r="F84" s="393"/>
      <c r="G84" s="392"/>
      <c r="H84" s="573"/>
      <c r="I84" s="395"/>
      <c r="J84" s="395"/>
      <c r="K84" s="395"/>
      <c r="L84" s="394"/>
      <c r="M84" s="573"/>
      <c r="N84" s="395"/>
      <c r="O84" s="395"/>
      <c r="P84" s="572"/>
      <c r="Q84" s="249" t="s">
        <v>260</v>
      </c>
      <c r="R84" s="389">
        <v>12</v>
      </c>
      <c r="S84" s="390"/>
      <c r="T84" s="390"/>
      <c r="U84" s="390"/>
      <c r="V84" s="390"/>
      <c r="W84" s="390"/>
      <c r="X84" s="390"/>
      <c r="Y84" s="390"/>
      <c r="Z84" s="390"/>
      <c r="AA84" s="390"/>
      <c r="AB84" s="390"/>
      <c r="AC84" s="390"/>
      <c r="AD84" s="390"/>
      <c r="AE84" s="390"/>
      <c r="AF84" s="390"/>
      <c r="AG84" s="390"/>
      <c r="AH84" s="390"/>
      <c r="AI84" s="390"/>
      <c r="AJ84" s="390"/>
      <c r="AK84" s="390"/>
      <c r="AL84" s="390"/>
      <c r="AM84" s="390"/>
      <c r="AN84" s="390"/>
      <c r="AO84" s="390"/>
      <c r="AP84" s="230"/>
      <c r="AQ84" s="251"/>
      <c r="AR84" s="251"/>
      <c r="AS84" s="311"/>
      <c r="AT84" s="251"/>
      <c r="AU84" s="233"/>
      <c r="AV84" s="234"/>
      <c r="AW84" s="390"/>
      <c r="AX84" s="390"/>
      <c r="AY84" s="390"/>
      <c r="AZ84" s="390"/>
      <c r="BA84" s="390"/>
      <c r="BB84" s="553"/>
      <c r="BC84" s="254"/>
      <c r="BD84" s="254"/>
      <c r="BE84" s="254"/>
      <c r="BF84" s="254"/>
      <c r="BG84" s="254"/>
      <c r="BH84" s="254"/>
      <c r="BI84" s="254"/>
      <c r="BJ84" s="254"/>
      <c r="BK84" s="254"/>
      <c r="BL84" s="254"/>
      <c r="BM84" s="254"/>
      <c r="BN84" s="254"/>
      <c r="BO84" s="254"/>
      <c r="BP84" s="254"/>
      <c r="BQ84" s="254"/>
      <c r="BR84" s="254"/>
      <c r="BS84" s="254"/>
      <c r="BT84" s="254"/>
      <c r="BU84" s="254"/>
      <c r="BV84" s="254"/>
      <c r="BW84" s="254"/>
      <c r="BX84" s="254"/>
      <c r="BY84" s="254"/>
      <c r="BZ84" s="254"/>
      <c r="CA84" s="254"/>
      <c r="CB84" s="254"/>
      <c r="CC84" s="254"/>
      <c r="CD84" s="254"/>
      <c r="CE84" s="254"/>
      <c r="CF84" s="254"/>
      <c r="CG84" s="254"/>
      <c r="CH84" s="254"/>
      <c r="CI84" s="254"/>
      <c r="CJ84" s="254"/>
      <c r="CK84" s="254"/>
      <c r="CL84" s="254"/>
      <c r="CM84" s="254"/>
      <c r="CN84" s="254"/>
      <c r="CO84" s="254"/>
      <c r="CP84" s="254"/>
      <c r="CQ84" s="254"/>
      <c r="CR84" s="254"/>
      <c r="CS84" s="254"/>
      <c r="CT84" s="254"/>
      <c r="CU84" s="254"/>
      <c r="CV84" s="254"/>
      <c r="CW84" s="533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</row>
    <row r="85" spans="1:255" s="132" customFormat="1" ht="11.25" customHeight="1">
      <c r="A85" s="562"/>
      <c r="B85" s="563"/>
      <c r="C85" s="574"/>
      <c r="D85" s="396"/>
      <c r="E85" s="392"/>
      <c r="F85" s="393"/>
      <c r="G85" s="392"/>
      <c r="H85" s="573"/>
      <c r="I85" s="395"/>
      <c r="J85" s="395"/>
      <c r="K85" s="395"/>
      <c r="L85" s="394"/>
      <c r="M85" s="573"/>
      <c r="N85" s="395"/>
      <c r="O85" s="395"/>
      <c r="P85" s="572"/>
      <c r="Q85" s="249" t="s">
        <v>261</v>
      </c>
      <c r="R85" s="389">
        <v>12</v>
      </c>
      <c r="S85" s="390"/>
      <c r="T85" s="390"/>
      <c r="U85" s="390"/>
      <c r="V85" s="390"/>
      <c r="W85" s="390"/>
      <c r="X85" s="390"/>
      <c r="Y85" s="390"/>
      <c r="Z85" s="390"/>
      <c r="AA85" s="390"/>
      <c r="AB85" s="390"/>
      <c r="AC85" s="390"/>
      <c r="AD85" s="390"/>
      <c r="AE85" s="390"/>
      <c r="AF85" s="390"/>
      <c r="AG85" s="390"/>
      <c r="AH85" s="390"/>
      <c r="AI85" s="390"/>
      <c r="AJ85" s="390"/>
      <c r="AK85" s="390"/>
      <c r="AL85" s="390"/>
      <c r="AM85" s="390"/>
      <c r="AN85" s="390"/>
      <c r="AO85" s="390"/>
      <c r="AP85" s="230"/>
      <c r="AQ85" s="251"/>
      <c r="AR85" s="251"/>
      <c r="AS85" s="311"/>
      <c r="AT85" s="251"/>
      <c r="AU85" s="251"/>
      <c r="AV85" s="234"/>
      <c r="AW85" s="390"/>
      <c r="AX85" s="390"/>
      <c r="AY85" s="390"/>
      <c r="AZ85" s="390"/>
      <c r="BA85" s="390"/>
      <c r="BB85" s="553"/>
      <c r="BC85" s="254"/>
      <c r="BD85" s="254"/>
      <c r="BE85" s="254"/>
      <c r="BF85" s="254"/>
      <c r="BG85" s="254"/>
      <c r="BH85" s="254"/>
      <c r="BI85" s="254"/>
      <c r="BJ85" s="254"/>
      <c r="BK85" s="254"/>
      <c r="BL85" s="254"/>
      <c r="BM85" s="254"/>
      <c r="BN85" s="254"/>
      <c r="BO85" s="254"/>
      <c r="BP85" s="254"/>
      <c r="BQ85" s="254"/>
      <c r="BR85" s="254"/>
      <c r="BS85" s="254"/>
      <c r="BT85" s="254"/>
      <c r="BU85" s="254"/>
      <c r="BV85" s="254"/>
      <c r="BW85" s="254"/>
      <c r="BX85" s="254"/>
      <c r="BY85" s="254"/>
      <c r="BZ85" s="254"/>
      <c r="CA85" s="254"/>
      <c r="CB85" s="254"/>
      <c r="CC85" s="254"/>
      <c r="CD85" s="254"/>
      <c r="CE85" s="254"/>
      <c r="CF85" s="254"/>
      <c r="CG85" s="254"/>
      <c r="CH85" s="254"/>
      <c r="CI85" s="254"/>
      <c r="CJ85" s="254"/>
      <c r="CK85" s="254"/>
      <c r="CL85" s="254"/>
      <c r="CM85" s="254"/>
      <c r="CN85" s="254"/>
      <c r="CO85" s="254"/>
      <c r="CP85" s="254"/>
      <c r="CQ85" s="254"/>
      <c r="CR85" s="254"/>
      <c r="CS85" s="254"/>
      <c r="CT85" s="254"/>
      <c r="CU85" s="254"/>
      <c r="CV85" s="254"/>
      <c r="CW85" s="533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</row>
    <row r="86" spans="1:255" s="132" customFormat="1" ht="11.25" customHeight="1">
      <c r="A86" s="562"/>
      <c r="B86" s="563"/>
      <c r="C86" s="575"/>
      <c r="D86" s="398"/>
      <c r="E86" s="399"/>
      <c r="F86" s="400"/>
      <c r="G86" s="399"/>
      <c r="H86" s="576"/>
      <c r="I86" s="402"/>
      <c r="J86" s="402"/>
      <c r="K86" s="402"/>
      <c r="L86" s="394"/>
      <c r="M86" s="576"/>
      <c r="N86" s="402"/>
      <c r="O86" s="402"/>
      <c r="P86" s="572"/>
      <c r="Q86" s="249" t="s">
        <v>262</v>
      </c>
      <c r="R86" s="389">
        <v>12</v>
      </c>
      <c r="S86" s="390"/>
      <c r="T86" s="390"/>
      <c r="U86" s="390"/>
      <c r="V86" s="390"/>
      <c r="W86" s="390"/>
      <c r="X86" s="390"/>
      <c r="Y86" s="390"/>
      <c r="Z86" s="390"/>
      <c r="AA86" s="390"/>
      <c r="AB86" s="390"/>
      <c r="AC86" s="390"/>
      <c r="AD86" s="390"/>
      <c r="AE86" s="390"/>
      <c r="AF86" s="390"/>
      <c r="AG86" s="390"/>
      <c r="AH86" s="390"/>
      <c r="AI86" s="390"/>
      <c r="AJ86" s="390"/>
      <c r="AK86" s="390"/>
      <c r="AL86" s="390"/>
      <c r="AM86" s="390"/>
      <c r="AN86" s="390"/>
      <c r="AO86" s="390"/>
      <c r="AP86" s="230"/>
      <c r="AQ86" s="274"/>
      <c r="AR86" s="274"/>
      <c r="AS86" s="311"/>
      <c r="AT86" s="251"/>
      <c r="AU86" s="251"/>
      <c r="AV86" s="234"/>
      <c r="AW86" s="390"/>
      <c r="AX86" s="390"/>
      <c r="AY86" s="390"/>
      <c r="AZ86" s="390"/>
      <c r="BA86" s="390"/>
      <c r="BB86" s="553"/>
      <c r="BC86" s="254"/>
      <c r="BD86" s="254"/>
      <c r="BE86" s="254"/>
      <c r="BF86" s="254"/>
      <c r="BG86" s="254"/>
      <c r="BH86" s="254"/>
      <c r="BI86" s="254"/>
      <c r="BJ86" s="254"/>
      <c r="BK86" s="254"/>
      <c r="BL86" s="254"/>
      <c r="BM86" s="254"/>
      <c r="BN86" s="254"/>
      <c r="BO86" s="254"/>
      <c r="BP86" s="254"/>
      <c r="BQ86" s="254"/>
      <c r="BR86" s="254"/>
      <c r="BS86" s="254"/>
      <c r="BT86" s="254"/>
      <c r="BU86" s="254"/>
      <c r="BV86" s="254"/>
      <c r="BW86" s="254"/>
      <c r="BX86" s="254"/>
      <c r="BY86" s="254"/>
      <c r="BZ86" s="254"/>
      <c r="CA86" s="254"/>
      <c r="CB86" s="254"/>
      <c r="CC86" s="254"/>
      <c r="CD86" s="254"/>
      <c r="CE86" s="254"/>
      <c r="CF86" s="254"/>
      <c r="CG86" s="254"/>
      <c r="CH86" s="254"/>
      <c r="CI86" s="254"/>
      <c r="CJ86" s="254"/>
      <c r="CK86" s="254"/>
      <c r="CL86" s="254"/>
      <c r="CM86" s="254"/>
      <c r="CN86" s="254"/>
      <c r="CO86" s="254"/>
      <c r="CP86" s="254"/>
      <c r="CQ86" s="254"/>
      <c r="CR86" s="254"/>
      <c r="CS86" s="254"/>
      <c r="CT86" s="254"/>
      <c r="CU86" s="254"/>
      <c r="CV86" s="254"/>
      <c r="CW86" s="533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</row>
    <row r="87" spans="1:101" ht="4.5" customHeight="1">
      <c r="A87" s="521"/>
      <c r="B87" s="521"/>
      <c r="C87" s="521"/>
      <c r="D87" s="521"/>
      <c r="E87" s="521"/>
      <c r="F87" s="521"/>
      <c r="G87" s="521"/>
      <c r="H87" s="521"/>
      <c r="I87" s="521"/>
      <c r="J87" s="521"/>
      <c r="K87" s="521"/>
      <c r="L87" s="521"/>
      <c r="M87" s="521"/>
      <c r="N87" s="521"/>
      <c r="O87" s="521"/>
      <c r="P87" s="521"/>
      <c r="Q87" s="521"/>
      <c r="R87" s="521"/>
      <c r="S87" s="521"/>
      <c r="T87" s="521"/>
      <c r="U87" s="521"/>
      <c r="V87" s="521"/>
      <c r="W87" s="521"/>
      <c r="X87" s="521"/>
      <c r="Y87" s="521"/>
      <c r="Z87" s="521"/>
      <c r="AA87" s="521"/>
      <c r="AB87" s="521"/>
      <c r="AC87" s="521"/>
      <c r="AD87" s="521"/>
      <c r="AE87" s="521"/>
      <c r="AF87" s="521"/>
      <c r="AG87" s="521"/>
      <c r="AH87" s="521"/>
      <c r="AI87" s="521"/>
      <c r="AJ87" s="521"/>
      <c r="AK87" s="521"/>
      <c r="AL87" s="521"/>
      <c r="AM87" s="521"/>
      <c r="AN87" s="521"/>
      <c r="AO87" s="521"/>
      <c r="AP87" s="521"/>
      <c r="AQ87" s="521"/>
      <c r="AR87" s="521"/>
      <c r="AS87" s="521"/>
      <c r="AT87" s="521"/>
      <c r="AU87" s="521"/>
      <c r="AV87" s="521"/>
      <c r="AW87" s="521"/>
      <c r="AX87" s="521"/>
      <c r="AY87" s="521"/>
      <c r="AZ87" s="521"/>
      <c r="BA87" s="521"/>
      <c r="BB87" s="521"/>
      <c r="BC87" s="521"/>
      <c r="BD87" s="521"/>
      <c r="BE87" s="521"/>
      <c r="BF87" s="521"/>
      <c r="BG87" s="521"/>
      <c r="BH87" s="521"/>
      <c r="BI87" s="521"/>
      <c r="BJ87" s="521"/>
      <c r="BK87" s="521"/>
      <c r="BL87" s="521"/>
      <c r="BM87" s="521"/>
      <c r="BN87" s="521"/>
      <c r="BO87" s="521"/>
      <c r="BP87" s="521"/>
      <c r="BQ87" s="521"/>
      <c r="BR87" s="521"/>
      <c r="BS87" s="521"/>
      <c r="BT87" s="521"/>
      <c r="BU87" s="521"/>
      <c r="BV87" s="521"/>
      <c r="BW87" s="521"/>
      <c r="BX87" s="521"/>
      <c r="BY87" s="521"/>
      <c r="BZ87" s="521"/>
      <c r="CA87" s="521"/>
      <c r="CB87" s="521"/>
      <c r="CC87" s="521"/>
      <c r="CD87" s="521"/>
      <c r="CE87" s="521"/>
      <c r="CF87" s="521"/>
      <c r="CG87" s="521"/>
      <c r="CH87" s="521"/>
      <c r="CI87" s="521"/>
      <c r="CJ87" s="521"/>
      <c r="CK87" s="521"/>
      <c r="CL87" s="521"/>
      <c r="CM87" s="521"/>
      <c r="CN87" s="521"/>
      <c r="CO87" s="521"/>
      <c r="CP87" s="521"/>
      <c r="CQ87" s="521"/>
      <c r="CR87" s="521"/>
      <c r="CS87" s="521"/>
      <c r="CT87" s="521"/>
      <c r="CU87" s="521"/>
      <c r="CV87" s="521"/>
      <c r="CW87" s="521"/>
    </row>
    <row r="88" spans="1:101" ht="11.25" customHeight="1">
      <c r="A88" s="577" t="s">
        <v>324</v>
      </c>
      <c r="B88" s="523" t="s">
        <v>325</v>
      </c>
      <c r="C88" s="512">
        <v>74774047</v>
      </c>
      <c r="D88" s="525">
        <v>33333</v>
      </c>
      <c r="E88" s="324">
        <v>54</v>
      </c>
      <c r="F88" s="325">
        <v>7</v>
      </c>
      <c r="G88" s="324">
        <v>0.9</v>
      </c>
      <c r="H88" s="526" t="s">
        <v>291</v>
      </c>
      <c r="I88" s="578">
        <v>18720</v>
      </c>
      <c r="J88" s="327">
        <v>425000</v>
      </c>
      <c r="K88" s="328">
        <v>10000</v>
      </c>
      <c r="L88" s="336" t="s">
        <v>256</v>
      </c>
      <c r="M88" s="330" t="s">
        <v>310</v>
      </c>
      <c r="N88" s="327">
        <v>450000</v>
      </c>
      <c r="O88" s="327">
        <v>9000</v>
      </c>
      <c r="P88" s="388">
        <v>48</v>
      </c>
      <c r="Q88" s="249" t="s">
        <v>257</v>
      </c>
      <c r="R88" s="348">
        <v>8</v>
      </c>
      <c r="S88" s="289"/>
      <c r="T88" s="251"/>
      <c r="U88" s="254"/>
      <c r="V88" s="254"/>
      <c r="W88" s="254"/>
      <c r="X88" s="254"/>
      <c r="Y88" s="254"/>
      <c r="Z88" s="254"/>
      <c r="AA88" s="254"/>
      <c r="AB88" s="254"/>
      <c r="AC88" s="254"/>
      <c r="AD88" s="254"/>
      <c r="AE88" s="254"/>
      <c r="AF88" s="254"/>
      <c r="AG88" s="254"/>
      <c r="AH88" s="254"/>
      <c r="AI88" s="254"/>
      <c r="AJ88" s="254"/>
      <c r="AK88" s="254"/>
      <c r="AL88" s="254"/>
      <c r="AM88" s="254"/>
      <c r="AN88" s="254"/>
      <c r="AO88" s="254"/>
      <c r="AP88" s="230"/>
      <c r="AQ88" s="251"/>
      <c r="AR88" s="251"/>
      <c r="AS88" s="311"/>
      <c r="AT88" s="251"/>
      <c r="AU88" s="233"/>
      <c r="AV88" s="234"/>
      <c r="AW88" s="515"/>
      <c r="AX88" s="515"/>
      <c r="AY88" s="515"/>
      <c r="AZ88" s="515"/>
      <c r="BA88" s="515"/>
      <c r="BB88" s="553"/>
      <c r="BC88" s="254"/>
      <c r="BD88" s="254"/>
      <c r="BE88" s="254"/>
      <c r="BF88" s="254"/>
      <c r="BG88" s="254"/>
      <c r="BH88" s="254"/>
      <c r="BI88" s="254"/>
      <c r="BJ88" s="254"/>
      <c r="BK88" s="254"/>
      <c r="BL88" s="254"/>
      <c r="BM88" s="254"/>
      <c r="BN88" s="254"/>
      <c r="BO88" s="254"/>
      <c r="BP88" s="254"/>
      <c r="BQ88" s="254"/>
      <c r="BR88" s="254"/>
      <c r="BS88" s="254"/>
      <c r="BT88" s="254"/>
      <c r="BU88" s="254"/>
      <c r="BV88" s="421"/>
      <c r="BW88" s="254"/>
      <c r="BX88" s="254"/>
      <c r="BY88" s="254"/>
      <c r="BZ88" s="254"/>
      <c r="CA88" s="254"/>
      <c r="CB88" s="254"/>
      <c r="CC88" s="254"/>
      <c r="CD88" s="254"/>
      <c r="CE88" s="254"/>
      <c r="CF88" s="254"/>
      <c r="CG88" s="254"/>
      <c r="CH88" s="254"/>
      <c r="CI88" s="254"/>
      <c r="CJ88" s="254"/>
      <c r="CK88" s="254"/>
      <c r="CL88" s="254"/>
      <c r="CM88" s="532"/>
      <c r="CN88" s="254"/>
      <c r="CO88" s="254"/>
      <c r="CP88" s="207"/>
      <c r="CQ88" s="254"/>
      <c r="CR88" s="254"/>
      <c r="CS88" s="254"/>
      <c r="CT88" s="254"/>
      <c r="CU88" s="254"/>
      <c r="CV88" s="254"/>
      <c r="CW88" s="533"/>
    </row>
    <row r="89" spans="1:101" ht="11.25" customHeight="1">
      <c r="A89" s="577"/>
      <c r="B89" s="523"/>
      <c r="C89" s="512"/>
      <c r="D89" s="534"/>
      <c r="E89" s="324"/>
      <c r="F89" s="325"/>
      <c r="G89" s="324"/>
      <c r="H89" s="557"/>
      <c r="I89" s="327"/>
      <c r="J89" s="327"/>
      <c r="K89" s="335"/>
      <c r="L89" s="346"/>
      <c r="M89" s="347"/>
      <c r="N89" s="327"/>
      <c r="O89" s="327"/>
      <c r="P89" s="388"/>
      <c r="Q89" s="249" t="s">
        <v>258</v>
      </c>
      <c r="R89" s="348">
        <v>8</v>
      </c>
      <c r="S89" s="289"/>
      <c r="T89" s="251"/>
      <c r="U89" s="289"/>
      <c r="V89" s="289"/>
      <c r="W89" s="289"/>
      <c r="X89" s="289"/>
      <c r="Y89" s="289"/>
      <c r="Z89" s="289"/>
      <c r="AA89" s="289"/>
      <c r="AB89" s="289"/>
      <c r="AC89" s="289"/>
      <c r="AD89" s="289"/>
      <c r="AE89" s="289"/>
      <c r="AF89" s="289"/>
      <c r="AG89" s="289"/>
      <c r="AH89" s="289"/>
      <c r="AI89" s="289"/>
      <c r="AJ89" s="289"/>
      <c r="AK89" s="289"/>
      <c r="AL89" s="289"/>
      <c r="AM89" s="289"/>
      <c r="AN89" s="289"/>
      <c r="AO89" s="289"/>
      <c r="AP89" s="230"/>
      <c r="AQ89" s="251"/>
      <c r="AR89" s="251"/>
      <c r="AS89" s="311"/>
      <c r="AT89" s="251"/>
      <c r="AU89" s="233"/>
      <c r="AV89" s="234"/>
      <c r="AW89" s="515"/>
      <c r="AX89" s="515"/>
      <c r="AY89" s="515"/>
      <c r="AZ89" s="515"/>
      <c r="BA89" s="515"/>
      <c r="BB89" s="553"/>
      <c r="BC89" s="254"/>
      <c r="BD89" s="254"/>
      <c r="BE89" s="254"/>
      <c r="BF89" s="254"/>
      <c r="BG89" s="254"/>
      <c r="BH89" s="254"/>
      <c r="BI89" s="254"/>
      <c r="BJ89" s="254"/>
      <c r="BK89" s="254"/>
      <c r="BL89" s="254"/>
      <c r="BM89" s="254"/>
      <c r="BN89" s="254"/>
      <c r="BO89" s="254"/>
      <c r="BP89" s="254"/>
      <c r="BQ89" s="254"/>
      <c r="BR89" s="254"/>
      <c r="BS89" s="254"/>
      <c r="BT89" s="254"/>
      <c r="BU89" s="254"/>
      <c r="BV89" s="254"/>
      <c r="BW89" s="254"/>
      <c r="BX89" s="254"/>
      <c r="BY89" s="254"/>
      <c r="BZ89" s="254"/>
      <c r="CA89" s="254"/>
      <c r="CB89" s="254"/>
      <c r="CC89" s="254"/>
      <c r="CD89" s="254"/>
      <c r="CE89" s="254"/>
      <c r="CF89" s="254"/>
      <c r="CG89" s="254"/>
      <c r="CH89" s="254"/>
      <c r="CI89" s="254"/>
      <c r="CJ89" s="254"/>
      <c r="CK89" s="254"/>
      <c r="CL89" s="254"/>
      <c r="CM89" s="254"/>
      <c r="CN89" s="254"/>
      <c r="CO89" s="254"/>
      <c r="CP89" s="254"/>
      <c r="CQ89" s="254"/>
      <c r="CR89" s="254"/>
      <c r="CS89" s="254"/>
      <c r="CT89" s="254"/>
      <c r="CU89" s="254"/>
      <c r="CV89" s="254"/>
      <c r="CW89" s="533"/>
    </row>
    <row r="90" spans="1:101" ht="11.25" customHeight="1">
      <c r="A90" s="577"/>
      <c r="B90" s="523"/>
      <c r="C90" s="524"/>
      <c r="D90" s="534"/>
      <c r="E90" s="324"/>
      <c r="F90" s="325"/>
      <c r="G90" s="324"/>
      <c r="H90" s="557"/>
      <c r="I90" s="327"/>
      <c r="J90" s="327"/>
      <c r="K90" s="335"/>
      <c r="L90" s="346"/>
      <c r="M90" s="345"/>
      <c r="N90" s="327"/>
      <c r="O90" s="327"/>
      <c r="P90" s="388"/>
      <c r="Q90" s="249" t="s">
        <v>259</v>
      </c>
      <c r="R90" s="348">
        <v>8</v>
      </c>
      <c r="S90" s="289"/>
      <c r="T90" s="251"/>
      <c r="U90" s="289"/>
      <c r="V90" s="289"/>
      <c r="W90" s="289"/>
      <c r="X90" s="289"/>
      <c r="Y90" s="289"/>
      <c r="Z90" s="289"/>
      <c r="AA90" s="289"/>
      <c r="AB90" s="289"/>
      <c r="AC90" s="289"/>
      <c r="AD90" s="289"/>
      <c r="AE90" s="289"/>
      <c r="AF90" s="289"/>
      <c r="AG90" s="289"/>
      <c r="AH90" s="289"/>
      <c r="AI90" s="289"/>
      <c r="AJ90" s="289"/>
      <c r="AK90" s="289"/>
      <c r="AL90" s="289"/>
      <c r="AM90" s="289"/>
      <c r="AN90" s="289"/>
      <c r="AO90" s="289"/>
      <c r="AP90" s="230"/>
      <c r="AQ90" s="251"/>
      <c r="AR90" s="251"/>
      <c r="AS90" s="311"/>
      <c r="AT90" s="251"/>
      <c r="AU90" s="251"/>
      <c r="AV90" s="234"/>
      <c r="AW90" s="515"/>
      <c r="AX90" s="515"/>
      <c r="AY90" s="515"/>
      <c r="AZ90" s="515"/>
      <c r="BA90" s="515"/>
      <c r="BB90" s="553"/>
      <c r="BC90" s="254"/>
      <c r="BD90" s="254"/>
      <c r="BE90" s="254"/>
      <c r="BF90" s="254"/>
      <c r="BG90" s="254"/>
      <c r="BH90" s="254"/>
      <c r="BI90" s="254"/>
      <c r="BJ90" s="254"/>
      <c r="BK90" s="254"/>
      <c r="BL90" s="254"/>
      <c r="BM90" s="254"/>
      <c r="BN90" s="254"/>
      <c r="BO90" s="254"/>
      <c r="BP90" s="254"/>
      <c r="BQ90" s="254"/>
      <c r="BR90" s="254"/>
      <c r="BS90" s="254"/>
      <c r="BT90" s="254"/>
      <c r="BU90" s="254"/>
      <c r="BV90" s="254"/>
      <c r="BW90" s="254"/>
      <c r="BX90" s="254"/>
      <c r="BY90" s="254"/>
      <c r="BZ90" s="254"/>
      <c r="CA90" s="254"/>
      <c r="CB90" s="254"/>
      <c r="CC90" s="254"/>
      <c r="CD90" s="254"/>
      <c r="CE90" s="254"/>
      <c r="CF90" s="254"/>
      <c r="CG90" s="254"/>
      <c r="CH90" s="254"/>
      <c r="CI90" s="254"/>
      <c r="CJ90" s="254"/>
      <c r="CK90" s="254"/>
      <c r="CL90" s="254"/>
      <c r="CM90" s="254"/>
      <c r="CN90" s="254"/>
      <c r="CO90" s="254"/>
      <c r="CP90" s="254"/>
      <c r="CQ90" s="254"/>
      <c r="CR90" s="254"/>
      <c r="CS90" s="254"/>
      <c r="CT90" s="254"/>
      <c r="CU90" s="254"/>
      <c r="CV90" s="254"/>
      <c r="CW90" s="533"/>
    </row>
    <row r="91" spans="1:101" ht="11.25" customHeight="1">
      <c r="A91" s="577"/>
      <c r="B91" s="523"/>
      <c r="C91" s="524"/>
      <c r="D91" s="541"/>
      <c r="E91" s="324"/>
      <c r="F91" s="325"/>
      <c r="G91" s="324"/>
      <c r="H91" s="557"/>
      <c r="I91" s="327"/>
      <c r="J91" s="327"/>
      <c r="K91" s="335"/>
      <c r="L91" s="346"/>
      <c r="M91" s="345"/>
      <c r="N91" s="327"/>
      <c r="O91" s="327"/>
      <c r="P91" s="388"/>
      <c r="Q91" s="249" t="s">
        <v>260</v>
      </c>
      <c r="R91" s="348">
        <v>8</v>
      </c>
      <c r="S91" s="289"/>
      <c r="T91" s="251"/>
      <c r="U91" s="289"/>
      <c r="V91" s="289"/>
      <c r="W91" s="289"/>
      <c r="X91" s="289"/>
      <c r="Y91" s="289"/>
      <c r="Z91" s="289"/>
      <c r="AA91" s="289"/>
      <c r="AB91" s="289"/>
      <c r="AC91" s="289"/>
      <c r="AD91" s="289"/>
      <c r="AE91" s="289"/>
      <c r="AF91" s="289"/>
      <c r="AG91" s="289"/>
      <c r="AH91" s="289"/>
      <c r="AI91" s="289"/>
      <c r="AJ91" s="289"/>
      <c r="AK91" s="289"/>
      <c r="AL91" s="289"/>
      <c r="AM91" s="289"/>
      <c r="AN91" s="289"/>
      <c r="AO91" s="289"/>
      <c r="AP91" s="230"/>
      <c r="AQ91" s="251"/>
      <c r="AR91" s="251"/>
      <c r="AS91" s="311"/>
      <c r="AT91" s="251"/>
      <c r="AU91" s="233"/>
      <c r="AV91" s="234"/>
      <c r="AW91" s="515"/>
      <c r="AX91" s="515"/>
      <c r="AY91" s="515"/>
      <c r="AZ91" s="515"/>
      <c r="BA91" s="515"/>
      <c r="BB91" s="553"/>
      <c r="BC91" s="254"/>
      <c r="BD91" s="254"/>
      <c r="BE91" s="254"/>
      <c r="BF91" s="254"/>
      <c r="BG91" s="254"/>
      <c r="BH91" s="254"/>
      <c r="BI91" s="254"/>
      <c r="BJ91" s="254"/>
      <c r="BK91" s="254"/>
      <c r="BL91" s="254"/>
      <c r="BM91" s="254"/>
      <c r="BN91" s="254"/>
      <c r="BO91" s="254"/>
      <c r="BP91" s="254"/>
      <c r="BQ91" s="254"/>
      <c r="BR91" s="254"/>
      <c r="BS91" s="254"/>
      <c r="BT91" s="254"/>
      <c r="BU91" s="254"/>
      <c r="BV91" s="254"/>
      <c r="BW91" s="254"/>
      <c r="BX91" s="254"/>
      <c r="BY91" s="254"/>
      <c r="BZ91" s="254"/>
      <c r="CA91" s="254"/>
      <c r="CB91" s="254"/>
      <c r="CC91" s="254"/>
      <c r="CD91" s="254"/>
      <c r="CE91" s="254"/>
      <c r="CF91" s="254"/>
      <c r="CG91" s="254"/>
      <c r="CH91" s="254"/>
      <c r="CI91" s="254"/>
      <c r="CJ91" s="254"/>
      <c r="CK91" s="254"/>
      <c r="CL91" s="254"/>
      <c r="CM91" s="254"/>
      <c r="CN91" s="254"/>
      <c r="CO91" s="254"/>
      <c r="CP91" s="254"/>
      <c r="CQ91" s="254"/>
      <c r="CR91" s="254"/>
      <c r="CS91" s="254"/>
      <c r="CT91" s="254"/>
      <c r="CU91" s="254"/>
      <c r="CV91" s="254"/>
      <c r="CW91" s="533"/>
    </row>
    <row r="92" spans="1:101" ht="11.25" customHeight="1">
      <c r="A92" s="577"/>
      <c r="B92" s="523"/>
      <c r="C92" s="524"/>
      <c r="D92" s="541"/>
      <c r="E92" s="324"/>
      <c r="F92" s="325"/>
      <c r="G92" s="324"/>
      <c r="H92" s="557"/>
      <c r="I92" s="327"/>
      <c r="J92" s="327"/>
      <c r="K92" s="335"/>
      <c r="L92" s="346"/>
      <c r="M92" s="345"/>
      <c r="N92" s="327"/>
      <c r="O92" s="327"/>
      <c r="P92" s="388"/>
      <c r="Q92" s="249" t="s">
        <v>261</v>
      </c>
      <c r="R92" s="348">
        <v>8</v>
      </c>
      <c r="S92" s="289"/>
      <c r="T92" s="251"/>
      <c r="U92" s="289"/>
      <c r="V92" s="289"/>
      <c r="W92" s="289"/>
      <c r="X92" s="289"/>
      <c r="Y92" s="289"/>
      <c r="Z92" s="289"/>
      <c r="AA92" s="289"/>
      <c r="AB92" s="289"/>
      <c r="AC92" s="289"/>
      <c r="AD92" s="289"/>
      <c r="AE92" s="289"/>
      <c r="AF92" s="289"/>
      <c r="AG92" s="289"/>
      <c r="AH92" s="289"/>
      <c r="AI92" s="289"/>
      <c r="AJ92" s="289"/>
      <c r="AK92" s="289"/>
      <c r="AL92" s="289"/>
      <c r="AM92" s="289"/>
      <c r="AN92" s="289"/>
      <c r="AO92" s="289"/>
      <c r="AP92" s="230"/>
      <c r="AQ92" s="251"/>
      <c r="AR92" s="251"/>
      <c r="AS92" s="311"/>
      <c r="AT92" s="251"/>
      <c r="AU92" s="251"/>
      <c r="AV92" s="234"/>
      <c r="AW92" s="515"/>
      <c r="AX92" s="515"/>
      <c r="AY92" s="515"/>
      <c r="AZ92" s="515"/>
      <c r="BA92" s="515"/>
      <c r="BB92" s="553"/>
      <c r="BC92" s="254"/>
      <c r="BD92" s="254"/>
      <c r="BE92" s="254"/>
      <c r="BF92" s="254"/>
      <c r="BG92" s="254"/>
      <c r="BH92" s="254"/>
      <c r="BI92" s="254"/>
      <c r="BJ92" s="254"/>
      <c r="BK92" s="254"/>
      <c r="BL92" s="254"/>
      <c r="BM92" s="254"/>
      <c r="BN92" s="254"/>
      <c r="BO92" s="254"/>
      <c r="BP92" s="254"/>
      <c r="BQ92" s="254"/>
      <c r="BR92" s="254"/>
      <c r="BS92" s="254"/>
      <c r="BT92" s="254"/>
      <c r="BU92" s="254"/>
      <c r="BV92" s="254"/>
      <c r="BW92" s="254"/>
      <c r="BX92" s="254"/>
      <c r="BY92" s="254"/>
      <c r="BZ92" s="254"/>
      <c r="CA92" s="254"/>
      <c r="CB92" s="254"/>
      <c r="CC92" s="254"/>
      <c r="CD92" s="254"/>
      <c r="CE92" s="254"/>
      <c r="CF92" s="254"/>
      <c r="CG92" s="254"/>
      <c r="CH92" s="254"/>
      <c r="CI92" s="254"/>
      <c r="CJ92" s="254"/>
      <c r="CK92" s="254"/>
      <c r="CL92" s="254"/>
      <c r="CM92" s="254"/>
      <c r="CN92" s="254"/>
      <c r="CO92" s="254"/>
      <c r="CP92" s="254"/>
      <c r="CQ92" s="254"/>
      <c r="CR92" s="254"/>
      <c r="CS92" s="254"/>
      <c r="CT92" s="254"/>
      <c r="CU92" s="254"/>
      <c r="CV92" s="254"/>
      <c r="CW92" s="533"/>
    </row>
    <row r="93" spans="1:101" ht="11.25" customHeight="1">
      <c r="A93" s="577"/>
      <c r="B93" s="523"/>
      <c r="C93" s="566"/>
      <c r="D93" s="567"/>
      <c r="E93" s="376"/>
      <c r="F93" s="377"/>
      <c r="G93" s="376"/>
      <c r="H93" s="568"/>
      <c r="I93" s="378"/>
      <c r="J93" s="378"/>
      <c r="K93" s="339"/>
      <c r="L93" s="579"/>
      <c r="M93" s="351"/>
      <c r="N93" s="378"/>
      <c r="O93" s="378"/>
      <c r="P93" s="388"/>
      <c r="Q93" s="249" t="s">
        <v>262</v>
      </c>
      <c r="R93" s="348">
        <v>8</v>
      </c>
      <c r="S93" s="289"/>
      <c r="T93" s="251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93"/>
      <c r="AG93" s="293"/>
      <c r="AH93" s="293"/>
      <c r="AI93" s="293"/>
      <c r="AJ93" s="293"/>
      <c r="AK93" s="293"/>
      <c r="AL93" s="293"/>
      <c r="AM93" s="293"/>
      <c r="AN93" s="293"/>
      <c r="AO93" s="293"/>
      <c r="AP93" s="230"/>
      <c r="AQ93" s="274"/>
      <c r="AR93" s="274"/>
      <c r="AS93" s="311"/>
      <c r="AT93" s="251"/>
      <c r="AU93" s="251"/>
      <c r="AV93" s="234"/>
      <c r="AW93" s="515"/>
      <c r="AX93" s="515"/>
      <c r="AY93" s="515"/>
      <c r="AZ93" s="515"/>
      <c r="BA93" s="515"/>
      <c r="BB93" s="553"/>
      <c r="BC93" s="254"/>
      <c r="BD93" s="254"/>
      <c r="BE93" s="254"/>
      <c r="BF93" s="254"/>
      <c r="BG93" s="254"/>
      <c r="BH93" s="254"/>
      <c r="BI93" s="254"/>
      <c r="BJ93" s="254"/>
      <c r="BK93" s="254"/>
      <c r="BL93" s="254"/>
      <c r="BM93" s="254"/>
      <c r="BN93" s="254"/>
      <c r="BO93" s="254"/>
      <c r="BP93" s="254"/>
      <c r="BQ93" s="254"/>
      <c r="BR93" s="254"/>
      <c r="BS93" s="254"/>
      <c r="BT93" s="254"/>
      <c r="BU93" s="254"/>
      <c r="BV93" s="254"/>
      <c r="BW93" s="254"/>
      <c r="BX93" s="254"/>
      <c r="BY93" s="254"/>
      <c r="BZ93" s="254"/>
      <c r="CA93" s="254"/>
      <c r="CB93" s="254"/>
      <c r="CC93" s="254"/>
      <c r="CD93" s="254"/>
      <c r="CE93" s="254"/>
      <c r="CF93" s="254"/>
      <c r="CG93" s="254"/>
      <c r="CH93" s="254"/>
      <c r="CI93" s="254"/>
      <c r="CJ93" s="254"/>
      <c r="CK93" s="254"/>
      <c r="CL93" s="254"/>
      <c r="CM93" s="254"/>
      <c r="CN93" s="254"/>
      <c r="CO93" s="254"/>
      <c r="CP93" s="254"/>
      <c r="CQ93" s="254"/>
      <c r="CR93" s="254"/>
      <c r="CS93" s="254"/>
      <c r="CT93" s="254"/>
      <c r="CU93" s="254"/>
      <c r="CV93" s="254"/>
      <c r="CW93" s="533"/>
    </row>
    <row r="94" spans="1:101" ht="4.5" customHeight="1">
      <c r="A94" s="580"/>
      <c r="B94" s="580"/>
      <c r="C94" s="580"/>
      <c r="D94" s="580"/>
      <c r="E94" s="580"/>
      <c r="F94" s="580"/>
      <c r="G94" s="580"/>
      <c r="H94" s="580"/>
      <c r="I94" s="580"/>
      <c r="J94" s="580"/>
      <c r="K94" s="580"/>
      <c r="L94" s="580"/>
      <c r="M94" s="580"/>
      <c r="N94" s="580"/>
      <c r="O94" s="580"/>
      <c r="P94" s="580"/>
      <c r="Q94" s="580"/>
      <c r="R94" s="580"/>
      <c r="S94" s="580"/>
      <c r="T94" s="580"/>
      <c r="U94" s="580"/>
      <c r="V94" s="580"/>
      <c r="W94" s="580"/>
      <c r="X94" s="580"/>
      <c r="Y94" s="580"/>
      <c r="Z94" s="580"/>
      <c r="AA94" s="580"/>
      <c r="AB94" s="580"/>
      <c r="AC94" s="580"/>
      <c r="AD94" s="580"/>
      <c r="AE94" s="580"/>
      <c r="AF94" s="580"/>
      <c r="AG94" s="580"/>
      <c r="AH94" s="580"/>
      <c r="AI94" s="580"/>
      <c r="AJ94" s="580"/>
      <c r="AK94" s="580"/>
      <c r="AL94" s="580"/>
      <c r="AM94" s="580"/>
      <c r="AN94" s="580"/>
      <c r="AO94" s="580"/>
      <c r="AP94" s="580"/>
      <c r="AQ94" s="580"/>
      <c r="AR94" s="580"/>
      <c r="AS94" s="580"/>
      <c r="AT94" s="580"/>
      <c r="AU94" s="580"/>
      <c r="AV94" s="580"/>
      <c r="AW94" s="580"/>
      <c r="AX94" s="580"/>
      <c r="AY94" s="580"/>
      <c r="AZ94" s="580"/>
      <c r="BA94" s="580"/>
      <c r="BB94" s="580"/>
      <c r="BC94" s="580"/>
      <c r="BD94" s="580"/>
      <c r="BE94" s="580"/>
      <c r="BF94" s="580"/>
      <c r="BG94" s="580"/>
      <c r="BH94" s="580"/>
      <c r="BI94" s="580"/>
      <c r="BJ94" s="580"/>
      <c r="BK94" s="580"/>
      <c r="BL94" s="580"/>
      <c r="BM94" s="580"/>
      <c r="BN94" s="580"/>
      <c r="BO94" s="580"/>
      <c r="BP94" s="580"/>
      <c r="BQ94" s="580"/>
      <c r="BR94" s="580"/>
      <c r="BS94" s="580"/>
      <c r="BT94" s="580"/>
      <c r="BU94" s="580"/>
      <c r="BV94" s="580"/>
      <c r="BW94" s="580"/>
      <c r="BX94" s="580"/>
      <c r="BY94" s="580"/>
      <c r="BZ94" s="580"/>
      <c r="CA94" s="580"/>
      <c r="CB94" s="580"/>
      <c r="CC94" s="580"/>
      <c r="CD94" s="580"/>
      <c r="CE94" s="580"/>
      <c r="CF94" s="580"/>
      <c r="CG94" s="580"/>
      <c r="CH94" s="580"/>
      <c r="CI94" s="580"/>
      <c r="CJ94" s="580"/>
      <c r="CK94" s="580"/>
      <c r="CL94" s="580"/>
      <c r="CM94" s="580"/>
      <c r="CN94" s="580"/>
      <c r="CO94" s="580"/>
      <c r="CP94" s="580"/>
      <c r="CQ94" s="580"/>
      <c r="CR94" s="580"/>
      <c r="CS94" s="580"/>
      <c r="CT94" s="580"/>
      <c r="CU94" s="580"/>
      <c r="CV94" s="580"/>
      <c r="CW94" s="580"/>
    </row>
    <row r="95" spans="8:99" ht="11.25" customHeight="1">
      <c r="H95" s="126"/>
      <c r="I95" s="126"/>
      <c r="J95" s="126"/>
      <c r="K95" s="126"/>
      <c r="L95" s="126"/>
      <c r="M95" s="126"/>
      <c r="N95" s="126"/>
      <c r="BC95" s="417"/>
      <c r="BD95" s="417"/>
      <c r="BE95" s="417"/>
      <c r="BF95" s="417"/>
      <c r="BG95" s="417"/>
      <c r="BH95" s="417"/>
      <c r="BI95" s="417"/>
      <c r="BJ95"/>
      <c r="BK95" s="418"/>
      <c r="BL95" s="418"/>
      <c r="BM95" s="418"/>
      <c r="BN95" s="418"/>
      <c r="BO95"/>
      <c r="BP95" s="419"/>
      <c r="BQ95"/>
      <c r="BR95" s="420"/>
      <c r="BS95" s="420"/>
      <c r="BT95" s="420"/>
      <c r="BU95"/>
      <c r="BV95" s="421"/>
      <c r="BW95" s="421"/>
      <c r="BY95" s="422"/>
      <c r="BZ95" s="422"/>
      <c r="CB95" s="423"/>
      <c r="CD95" s="424"/>
      <c r="CF95" s="425"/>
      <c r="CG95" s="425"/>
      <c r="CH95" s="425"/>
      <c r="CI95" s="425"/>
      <c r="CJ95" s="425"/>
      <c r="CK95" s="425"/>
      <c r="CL95" s="425"/>
      <c r="CM95" s="425"/>
      <c r="CN95" s="425"/>
      <c r="CP95" s="207"/>
      <c r="CQ95" s="207"/>
      <c r="CS95" s="426"/>
      <c r="CT95" s="426"/>
      <c r="CU95" s="426"/>
    </row>
    <row r="96" spans="1:256" s="132" customFormat="1" ht="11.25" customHeight="1">
      <c r="A96" s="122"/>
      <c r="B96" s="123"/>
      <c r="C96" s="124"/>
      <c r="D96" s="125"/>
      <c r="E96" s="126"/>
      <c r="F96" s="127"/>
      <c r="G96" s="126"/>
      <c r="H96" s="128"/>
      <c r="I96" s="129"/>
      <c r="J96" s="129"/>
      <c r="K96" s="129"/>
      <c r="L96" s="128"/>
      <c r="M96" s="128"/>
      <c r="N96" s="129"/>
      <c r="O96" s="129"/>
      <c r="P96" s="130"/>
      <c r="Q96" s="416"/>
      <c r="R96" s="416"/>
      <c r="S96" s="416"/>
      <c r="T96" s="416"/>
      <c r="U96" s="416"/>
      <c r="V96" s="416"/>
      <c r="W96" s="416"/>
      <c r="X96" s="416"/>
      <c r="Y96" s="416"/>
      <c r="Z96" s="416"/>
      <c r="AA96" s="416"/>
      <c r="AB96" s="416"/>
      <c r="AU96" s="133"/>
      <c r="AV96" s="133"/>
      <c r="AW96" s="133"/>
      <c r="AX96" s="133"/>
      <c r="AY96" s="133"/>
      <c r="AZ96" s="133"/>
      <c r="BA96" s="133"/>
      <c r="BB96"/>
      <c r="BC96" s="417" t="s">
        <v>296</v>
      </c>
      <c r="BD96" s="417"/>
      <c r="BE96" s="417"/>
      <c r="BF96" s="417"/>
      <c r="BG96" s="417"/>
      <c r="BH96" s="417"/>
      <c r="BI96" s="417"/>
      <c r="BJ96"/>
      <c r="BK96" s="418" t="s">
        <v>297</v>
      </c>
      <c r="BL96" s="418"/>
      <c r="BM96" s="418"/>
      <c r="BN96" s="418"/>
      <c r="BO96"/>
      <c r="BP96" s="419"/>
      <c r="BQ96" s="427"/>
      <c r="BR96" s="420"/>
      <c r="BS96" s="420"/>
      <c r="BT96" s="420"/>
      <c r="BU96" s="133"/>
      <c r="BV96" s="421"/>
      <c r="BW96" s="421"/>
      <c r="BX96" s="133"/>
      <c r="BY96" s="422"/>
      <c r="BZ96" s="422"/>
      <c r="CA96" s="133"/>
      <c r="CB96" s="423"/>
      <c r="CD96" s="424"/>
      <c r="CF96" s="425"/>
      <c r="CG96" s="425"/>
      <c r="CH96" s="425"/>
      <c r="CI96" s="425"/>
      <c r="CJ96" s="425"/>
      <c r="CK96" s="428"/>
      <c r="CL96" s="428"/>
      <c r="CM96" s="428"/>
      <c r="CN96" s="428"/>
      <c r="CP96" s="429" t="s">
        <v>298</v>
      </c>
      <c r="CQ96" s="429"/>
      <c r="CR96" s="429"/>
      <c r="CS96" s="429"/>
      <c r="CT96" s="429"/>
      <c r="CU96" s="426"/>
      <c r="CW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32" customFormat="1" ht="11.25" customHeight="1">
      <c r="A97" s="122"/>
      <c r="B97" s="123"/>
      <c r="C97" s="124"/>
      <c r="V97" s="416"/>
      <c r="W97" s="416"/>
      <c r="X97" s="416"/>
      <c r="Y97" s="416"/>
      <c r="Z97" s="416"/>
      <c r="AA97" s="416"/>
      <c r="AB97" s="416"/>
      <c r="AU97" s="133"/>
      <c r="AV97" s="133"/>
      <c r="AW97" s="133"/>
      <c r="AX97" s="133"/>
      <c r="AY97" s="133"/>
      <c r="AZ97" s="133"/>
      <c r="BA97" s="133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 s="419"/>
      <c r="BQ97"/>
      <c r="BR97" s="420"/>
      <c r="BS97" s="420"/>
      <c r="BT97" s="420"/>
      <c r="BU97" s="133"/>
      <c r="BV97" s="421"/>
      <c r="BW97" s="421"/>
      <c r="BX97" s="133"/>
      <c r="BY97" s="422"/>
      <c r="BZ97" s="422"/>
      <c r="CA97" s="133"/>
      <c r="CB97" s="423"/>
      <c r="CD97" s="424"/>
      <c r="CF97" s="428"/>
      <c r="CG97" s="428"/>
      <c r="CH97" s="428"/>
      <c r="CI97" s="428"/>
      <c r="CJ97" s="428"/>
      <c r="CK97" s="428"/>
      <c r="CL97" s="428"/>
      <c r="CM97" s="428"/>
      <c r="CN97" s="428"/>
      <c r="CQ97"/>
      <c r="CR97"/>
      <c r="CS97" s="430" t="s">
        <v>299</v>
      </c>
      <c r="CT97" s="430"/>
      <c r="CU97" s="430"/>
      <c r="CV97" s="430"/>
      <c r="CW97" s="430"/>
      <c r="CX97"/>
      <c r="CY97" s="431"/>
      <c r="CZ97" s="431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32" customFormat="1" ht="11.25" customHeight="1">
      <c r="A98" s="122"/>
      <c r="B98" s="123"/>
      <c r="C98" s="124" t="s">
        <v>295</v>
      </c>
      <c r="D98" s="124"/>
      <c r="E98" s="124"/>
      <c r="F98" s="124"/>
      <c r="G98" s="126"/>
      <c r="H98" s="128"/>
      <c r="I98" s="129"/>
      <c r="J98" s="129"/>
      <c r="K98" s="129"/>
      <c r="L98" s="128"/>
      <c r="M98" s="128"/>
      <c r="N98" s="129"/>
      <c r="O98" s="129"/>
      <c r="P98" s="130"/>
      <c r="Q98" s="416"/>
      <c r="R98" s="416"/>
      <c r="S98" s="416"/>
      <c r="T98" s="416"/>
      <c r="U98" s="416"/>
      <c r="V98" s="416"/>
      <c r="W98" s="416"/>
      <c r="X98" s="416"/>
      <c r="Y98" s="416"/>
      <c r="Z98" s="416"/>
      <c r="AA98" s="416"/>
      <c r="AB98" s="416"/>
      <c r="AU98" s="133"/>
      <c r="AV98" s="133"/>
      <c r="AW98" s="133"/>
      <c r="AX98" s="133"/>
      <c r="AY98" s="133"/>
      <c r="AZ98" s="133"/>
      <c r="BA98" s="133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 s="432" t="s">
        <v>300</v>
      </c>
      <c r="BP98" s="432"/>
      <c r="BQ98" s="432"/>
      <c r="BR98" s="432"/>
      <c r="BS98" s="432"/>
      <c r="BT98" s="432"/>
      <c r="BU98" s="432"/>
      <c r="BV98" s="432"/>
      <c r="BW98" s="432"/>
      <c r="BX98" s="432"/>
      <c r="BY98" s="422"/>
      <c r="BZ98" s="422"/>
      <c r="CA98" s="133"/>
      <c r="CB98" s="423"/>
      <c r="CD98" s="424"/>
      <c r="CE98"/>
      <c r="CF98" s="433" t="s">
        <v>301</v>
      </c>
      <c r="CG98" s="433"/>
      <c r="CH98" s="433"/>
      <c r="CI98" s="433"/>
      <c r="CJ98" s="433"/>
      <c r="CK98" s="433"/>
      <c r="CL98" s="433"/>
      <c r="CM98" s="433"/>
      <c r="CN98" s="433"/>
      <c r="CQ98"/>
      <c r="CR98"/>
      <c r="CS98" s="434" t="s">
        <v>302</v>
      </c>
      <c r="CT98" s="434"/>
      <c r="CU98" s="434"/>
      <c r="CV98" s="434"/>
      <c r="CW98" s="434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32" customFormat="1" ht="11.25" customHeight="1">
      <c r="A99" s="122"/>
      <c r="B99" s="123"/>
      <c r="C99" s="435"/>
      <c r="D99" s="125"/>
      <c r="E99" s="126"/>
      <c r="F99" s="127"/>
      <c r="G99" s="126"/>
      <c r="H99" s="128"/>
      <c r="I99" s="129"/>
      <c r="J99" s="129"/>
      <c r="K99" s="129"/>
      <c r="L99" s="128"/>
      <c r="M99" s="128"/>
      <c r="N99" s="129"/>
      <c r="O99" s="129"/>
      <c r="P99" s="130"/>
      <c r="Q99" s="416"/>
      <c r="R99" s="416"/>
      <c r="S99" s="416"/>
      <c r="T99" s="416"/>
      <c r="U99" s="416"/>
      <c r="V99" s="416"/>
      <c r="W99" s="416"/>
      <c r="X99" s="416"/>
      <c r="Y99" s="416"/>
      <c r="Z99" s="416"/>
      <c r="AA99" s="416"/>
      <c r="AB99" s="416"/>
      <c r="AU99" s="133"/>
      <c r="AV99" s="133"/>
      <c r="AW99" s="133"/>
      <c r="AX99" s="133"/>
      <c r="AY99" s="133"/>
      <c r="AZ99" s="133"/>
      <c r="BA99" s="133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 s="420"/>
      <c r="BS99" s="420"/>
      <c r="BT99" s="420"/>
      <c r="BU99" s="133"/>
      <c r="BV99" s="421"/>
      <c r="BW99" s="421"/>
      <c r="BX99" s="133"/>
      <c r="BY99" s="422"/>
      <c r="BZ99" s="422"/>
      <c r="CA99" s="133"/>
      <c r="CB99" s="423"/>
      <c r="CD99" s="424"/>
      <c r="CW99"/>
      <c r="CX99"/>
      <c r="CY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32" customFormat="1" ht="11.25" customHeight="1">
      <c r="A100" s="122"/>
      <c r="B100" s="123"/>
      <c r="C100" s="436" t="s">
        <v>303</v>
      </c>
      <c r="D100" s="436"/>
      <c r="E100" s="436"/>
      <c r="F100" s="436"/>
      <c r="G100" s="436"/>
      <c r="H100" s="436"/>
      <c r="I100" s="436"/>
      <c r="J100" s="436"/>
      <c r="K100" s="436"/>
      <c r="L100" s="436"/>
      <c r="M100" s="436"/>
      <c r="N100" s="129"/>
      <c r="O100" s="129"/>
      <c r="P100" s="130"/>
      <c r="Q100" s="128"/>
      <c r="R100" s="131"/>
      <c r="AU100" s="133"/>
      <c r="AV100" s="133"/>
      <c r="AW100" s="133"/>
      <c r="AX100" s="133"/>
      <c r="AY100" s="133"/>
      <c r="AZ100" s="133"/>
      <c r="BA100" s="133"/>
      <c r="BB100"/>
      <c r="BC100"/>
      <c r="BD100"/>
      <c r="BE100"/>
      <c r="BF100"/>
      <c r="BG100"/>
      <c r="BH100"/>
      <c r="BI100"/>
      <c r="BJ100" s="133"/>
      <c r="BK100" s="133"/>
      <c r="BL100" s="133"/>
      <c r="BM100" s="133"/>
      <c r="BN100" s="133"/>
      <c r="BO100" s="133"/>
      <c r="BP100" s="133"/>
      <c r="BQ100" s="133"/>
      <c r="BR100" s="437" t="s">
        <v>304</v>
      </c>
      <c r="BS100" s="437"/>
      <c r="BT100" s="437"/>
      <c r="BU100" s="437"/>
      <c r="BV100" s="437"/>
      <c r="BW100" s="437"/>
      <c r="BX100" s="438"/>
      <c r="BY100" s="422"/>
      <c r="BZ100" s="422"/>
      <c r="CA100" s="438"/>
      <c r="CB100" s="423"/>
      <c r="CD100" s="424"/>
      <c r="CF100"/>
      <c r="CG100"/>
      <c r="CH100"/>
      <c r="CI100"/>
      <c r="CW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32" customFormat="1" ht="11.25" customHeight="1">
      <c r="A101" s="122"/>
      <c r="B101" s="123"/>
      <c r="C101" s="124"/>
      <c r="D101" s="125"/>
      <c r="E101" s="126"/>
      <c r="F101" s="127"/>
      <c r="G101" s="126"/>
      <c r="H101" s="128"/>
      <c r="I101" s="129"/>
      <c r="J101" s="129"/>
      <c r="K101" s="129"/>
      <c r="L101" s="128"/>
      <c r="M101" s="128"/>
      <c r="N101" s="129"/>
      <c r="O101" s="129"/>
      <c r="P101" s="130"/>
      <c r="Q101" s="128"/>
      <c r="R101" s="131"/>
      <c r="AE101"/>
      <c r="AW101" s="133"/>
      <c r="AX101" s="133"/>
      <c r="AY101" s="133"/>
      <c r="AZ101" s="133"/>
      <c r="BA101" s="133"/>
      <c r="BB101"/>
      <c r="BC101"/>
      <c r="BD101"/>
      <c r="BE101"/>
      <c r="BF101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421"/>
      <c r="BW101" s="421"/>
      <c r="BX101" s="133"/>
      <c r="BY101" s="422"/>
      <c r="BZ101" s="422"/>
      <c r="CA101" s="133"/>
      <c r="CB101" s="423"/>
      <c r="CD101" s="424"/>
      <c r="CW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32" customFormat="1" ht="11.25" customHeight="1">
      <c r="A102" s="122"/>
      <c r="B102" s="123"/>
      <c r="C102" s="124"/>
      <c r="D102" s="125"/>
      <c r="E102" s="126"/>
      <c r="F102" s="127"/>
      <c r="G102" s="126"/>
      <c r="H102" s="128"/>
      <c r="I102" s="129"/>
      <c r="J102" s="129"/>
      <c r="K102" s="129"/>
      <c r="L102" s="128"/>
      <c r="M102" s="128"/>
      <c r="N102" s="129"/>
      <c r="O102" s="129"/>
      <c r="P102" s="130"/>
      <c r="Q102" s="128"/>
      <c r="R102" s="131"/>
      <c r="AU102" s="133"/>
      <c r="AV102" s="133"/>
      <c r="AW102" s="133"/>
      <c r="AX102" s="133"/>
      <c r="AY102" s="133"/>
      <c r="AZ102" s="133"/>
      <c r="BA102" s="133"/>
      <c r="BB102"/>
      <c r="BC102"/>
      <c r="BD102"/>
      <c r="BE102"/>
      <c r="BF102"/>
      <c r="BG102" s="133"/>
      <c r="BH102" s="133"/>
      <c r="BI102" s="133"/>
      <c r="BJ102" s="133"/>
      <c r="BK102" s="133"/>
      <c r="BL102" s="133"/>
      <c r="BM102" s="133"/>
      <c r="BN102" s="133"/>
      <c r="BO102" s="133"/>
      <c r="BP102" s="133"/>
      <c r="BQ102" s="133"/>
      <c r="BR102" s="133"/>
      <c r="BS102" s="133"/>
      <c r="BT102" s="133"/>
      <c r="BU102" s="133"/>
      <c r="BV102" s="439" t="s">
        <v>305</v>
      </c>
      <c r="BW102" s="439"/>
      <c r="BX102" s="439"/>
      <c r="BY102" s="439"/>
      <c r="BZ102" s="439"/>
      <c r="CA102" s="439"/>
      <c r="CB102" s="439"/>
      <c r="CC102" s="439"/>
      <c r="CD102" s="439"/>
      <c r="CE102" s="439"/>
      <c r="CF102" s="440"/>
      <c r="CW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6" s="132" customFormat="1" ht="11.25" customHeight="1">
      <c r="A103" s="122"/>
      <c r="B103" s="123"/>
      <c r="C103" s="124"/>
      <c r="D103" s="125"/>
      <c r="E103" s="126"/>
      <c r="F103" s="127"/>
      <c r="G103" s="126"/>
      <c r="H103" s="128"/>
      <c r="I103" s="129"/>
      <c r="J103" s="129"/>
      <c r="K103" s="129"/>
      <c r="L103" s="128"/>
      <c r="M103" s="128"/>
      <c r="N103" s="129"/>
      <c r="O103" s="129"/>
      <c r="P103" s="130"/>
      <c r="Q103" s="128"/>
      <c r="R103" s="131"/>
      <c r="AU103" s="133"/>
      <c r="AV103" s="133"/>
      <c r="AW103" s="133"/>
      <c r="AX103" s="133"/>
      <c r="AY103" s="133"/>
      <c r="AZ103" s="133"/>
      <c r="BA103" s="133"/>
      <c r="BB103"/>
      <c r="BC103"/>
      <c r="BD103"/>
      <c r="BE103"/>
      <c r="BF103"/>
      <c r="BG103" s="133"/>
      <c r="BH103" s="133"/>
      <c r="BI103" s="133"/>
      <c r="BJ103" s="133"/>
      <c r="BK103" s="133"/>
      <c r="BL103" s="133"/>
      <c r="BM103" s="133"/>
      <c r="BN103" s="133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422"/>
      <c r="BZ103" s="422"/>
      <c r="CA103" s="133"/>
      <c r="CB103" s="423"/>
      <c r="CD103" s="424"/>
      <c r="CU103"/>
      <c r="CW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1:256" s="132" customFormat="1" ht="11.25" customHeight="1">
      <c r="A104" s="122"/>
      <c r="B104" s="123"/>
      <c r="C104" s="124"/>
      <c r="D104" s="125"/>
      <c r="E104" s="126"/>
      <c r="F104" s="127"/>
      <c r="G104" s="126"/>
      <c r="H104" s="128"/>
      <c r="I104" s="129"/>
      <c r="J104" s="129"/>
      <c r="K104" s="129"/>
      <c r="L104" s="128"/>
      <c r="M104" s="128"/>
      <c r="N104" s="129"/>
      <c r="O104" s="129"/>
      <c r="P104" s="130"/>
      <c r="Q104" s="128"/>
      <c r="R104" s="131"/>
      <c r="AU104" s="133"/>
      <c r="AV104" s="133"/>
      <c r="AW104" s="133"/>
      <c r="AX104" s="133"/>
      <c r="AY104" s="133"/>
      <c r="AZ104" s="133"/>
      <c r="BA104" s="133"/>
      <c r="BB104"/>
      <c r="BC104"/>
      <c r="BD104"/>
      <c r="BE104"/>
      <c r="BF104"/>
      <c r="BG104" s="133"/>
      <c r="BH104" s="133"/>
      <c r="BI104" s="133"/>
      <c r="BJ104" s="133"/>
      <c r="BK104" s="133"/>
      <c r="BL104" s="133"/>
      <c r="BM104" s="133"/>
      <c r="BN104" s="133"/>
      <c r="BO104" s="133"/>
      <c r="BP104" s="133"/>
      <c r="BQ104" s="133"/>
      <c r="BR104" s="133"/>
      <c r="BS104" s="133"/>
      <c r="BT104" s="133"/>
      <c r="BU104" s="133"/>
      <c r="BV104" s="133"/>
      <c r="BW104" s="133"/>
      <c r="BX104" s="133"/>
      <c r="BY104" s="441" t="s">
        <v>306</v>
      </c>
      <c r="BZ104" s="441"/>
      <c r="CA104" s="441"/>
      <c r="CB104" s="441"/>
      <c r="CC104" s="441"/>
      <c r="CD104" s="441"/>
      <c r="CE104" s="431"/>
      <c r="CF104" s="431"/>
      <c r="CG104" s="431"/>
      <c r="CH104" s="431"/>
      <c r="CI104" s="431"/>
      <c r="CJ104" s="431"/>
      <c r="CW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1:256" s="132" customFormat="1" ht="11.25" customHeight="1">
      <c r="A105" s="122"/>
      <c r="B105" s="123"/>
      <c r="C105" s="124"/>
      <c r="D105" s="125"/>
      <c r="E105" s="126"/>
      <c r="F105" s="127"/>
      <c r="G105" s="126"/>
      <c r="H105" s="128"/>
      <c r="I105" s="129"/>
      <c r="J105" s="129"/>
      <c r="K105" s="129"/>
      <c r="L105" s="128"/>
      <c r="M105" s="128"/>
      <c r="N105" s="129"/>
      <c r="O105" s="442"/>
      <c r="P105" s="443"/>
      <c r="Q105" s="444"/>
      <c r="R105" s="445"/>
      <c r="S105" s="133"/>
      <c r="T105" s="133"/>
      <c r="U105" s="133"/>
      <c r="V105" s="133"/>
      <c r="W105" s="133"/>
      <c r="X105" s="133"/>
      <c r="Y105" s="133"/>
      <c r="Z105" s="133"/>
      <c r="AA105" s="133"/>
      <c r="AB105" s="133"/>
      <c r="AC105" s="133"/>
      <c r="AU105" s="133"/>
      <c r="AV105" s="133"/>
      <c r="AW105" s="133"/>
      <c r="AX105" s="133"/>
      <c r="AY105" s="133"/>
      <c r="AZ105" s="133"/>
      <c r="BA105" s="133"/>
      <c r="BB105"/>
      <c r="BC105"/>
      <c r="BD105"/>
      <c r="BE105"/>
      <c r="BF105"/>
      <c r="BG105" s="133"/>
      <c r="BH105" s="133"/>
      <c r="BI105" s="133"/>
      <c r="BJ105" s="133"/>
      <c r="BK105" s="133"/>
      <c r="BL105" s="133"/>
      <c r="BM105" s="133"/>
      <c r="BN105" s="133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3"/>
      <c r="CB105" s="423"/>
      <c r="CD105" s="424"/>
      <c r="CW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32" customFormat="1" ht="11.25" customHeight="1">
      <c r="A106" s="122"/>
      <c r="B106" s="123"/>
      <c r="C106" s="124"/>
      <c r="D106" s="125"/>
      <c r="E106" s="126"/>
      <c r="F106" s="127"/>
      <c r="G106" s="126"/>
      <c r="H106" s="128"/>
      <c r="I106" s="129"/>
      <c r="J106" s="129"/>
      <c r="K106" s="129"/>
      <c r="L106" s="128"/>
      <c r="M106" s="128"/>
      <c r="N106" s="129"/>
      <c r="O106" s="442"/>
      <c r="P106" s="443"/>
      <c r="Q106" s="444"/>
      <c r="R106" s="445"/>
      <c r="S106" s="133"/>
      <c r="T106" s="133"/>
      <c r="U106" s="133"/>
      <c r="V106" s="133"/>
      <c r="W106" s="133"/>
      <c r="X106" s="133"/>
      <c r="Y106" s="133"/>
      <c r="Z106" s="133"/>
      <c r="AA106" s="133"/>
      <c r="AB106" s="133"/>
      <c r="AC106" s="133"/>
      <c r="AU106" s="133"/>
      <c r="AV106" s="133"/>
      <c r="AW106" s="133"/>
      <c r="AX106" s="133"/>
      <c r="AY106" s="133"/>
      <c r="AZ106" s="133"/>
      <c r="BA106" s="133"/>
      <c r="BB106"/>
      <c r="BC106"/>
      <c r="BD106"/>
      <c r="BE106"/>
      <c r="BF106"/>
      <c r="BG106" s="133"/>
      <c r="BH106" s="133"/>
      <c r="BI106" s="133"/>
      <c r="BJ106" s="133"/>
      <c r="BK106" s="133"/>
      <c r="BL106" s="133"/>
      <c r="BM106" s="133"/>
      <c r="BN106" s="133"/>
      <c r="BO106" s="133"/>
      <c r="BP106" s="133"/>
      <c r="BQ106" s="133"/>
      <c r="BR106" s="133"/>
      <c r="BS106" s="133"/>
      <c r="BT106" s="133"/>
      <c r="BU106" s="133"/>
      <c r="BV106" s="133"/>
      <c r="BW106" s="133"/>
      <c r="BX106" s="133"/>
      <c r="BY106" s="133"/>
      <c r="BZ106" s="133"/>
      <c r="CA106" s="446" t="s">
        <v>307</v>
      </c>
      <c r="CB106" s="447"/>
      <c r="CC106" s="447"/>
      <c r="CD106" s="447"/>
      <c r="CE106" s="447"/>
      <c r="CF106" s="447"/>
      <c r="CG106" s="447"/>
      <c r="CH106" s="447"/>
      <c r="CI106" s="431"/>
      <c r="CJ106" s="431"/>
      <c r="CK106" s="431"/>
      <c r="CL106" s="431"/>
      <c r="CW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32" customFormat="1" ht="11.25" customHeight="1">
      <c r="A107" s="122"/>
      <c r="B107" s="123"/>
      <c r="C107" s="124"/>
      <c r="D107" s="125"/>
      <c r="E107" s="126"/>
      <c r="F107" s="127"/>
      <c r="G107" s="126"/>
      <c r="H107" s="128"/>
      <c r="I107" s="129"/>
      <c r="J107" s="129"/>
      <c r="K107" s="129"/>
      <c r="L107" s="128"/>
      <c r="M107" s="128"/>
      <c r="N107" s="129"/>
      <c r="O107" s="442"/>
      <c r="P107" s="443"/>
      <c r="Q107" s="444"/>
      <c r="R107" s="445"/>
      <c r="S107" s="133"/>
      <c r="T107" s="133"/>
      <c r="U107" s="133"/>
      <c r="V107" s="133"/>
      <c r="W107" s="133"/>
      <c r="X107" s="133"/>
      <c r="Y107" s="133"/>
      <c r="Z107" s="133"/>
      <c r="AA107" s="133"/>
      <c r="AB107" s="133"/>
      <c r="AC107" s="133"/>
      <c r="AU107" s="133"/>
      <c r="AV107" s="133"/>
      <c r="AW107" s="133"/>
      <c r="AX107" s="133"/>
      <c r="AY107" s="133"/>
      <c r="AZ107" s="133"/>
      <c r="BA107" s="133"/>
      <c r="BB107"/>
      <c r="BC107"/>
      <c r="BD107"/>
      <c r="BE107"/>
      <c r="BF107"/>
      <c r="BG107" s="133"/>
      <c r="BH107" s="133"/>
      <c r="BI107" s="133"/>
      <c r="BJ107" s="133"/>
      <c r="BK107" s="133"/>
      <c r="BL107" s="133"/>
      <c r="BM107" s="133"/>
      <c r="BN107" s="133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3"/>
      <c r="CB107" s="133"/>
      <c r="CD107" s="424"/>
      <c r="CW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32" customFormat="1" ht="11.25" customHeight="1">
      <c r="A108" s="122"/>
      <c r="B108" s="123"/>
      <c r="C108" s="124"/>
      <c r="D108" s="125"/>
      <c r="E108" s="126"/>
      <c r="F108" s="127"/>
      <c r="G108" s="126"/>
      <c r="H108" s="128"/>
      <c r="I108" s="129"/>
      <c r="J108" s="129"/>
      <c r="K108" s="129"/>
      <c r="L108" s="128"/>
      <c r="M108" s="128"/>
      <c r="N108" s="129"/>
      <c r="O108" s="442"/>
      <c r="P108" s="342"/>
      <c r="Q108" s="448"/>
      <c r="R108" s="448"/>
      <c r="S108" s="448"/>
      <c r="T108" s="448"/>
      <c r="U108" s="448"/>
      <c r="V108" s="448"/>
      <c r="W108" s="448"/>
      <c r="X108" s="448"/>
      <c r="Y108" s="448"/>
      <c r="Z108" s="448"/>
      <c r="AA108" s="448"/>
      <c r="AB108" s="133"/>
      <c r="AC108" s="133"/>
      <c r="AU108" s="133"/>
      <c r="AV108" s="133"/>
      <c r="AW108" s="133"/>
      <c r="AX108" s="133"/>
      <c r="AY108" s="133"/>
      <c r="AZ108" s="133"/>
      <c r="BA108" s="133"/>
      <c r="BB108"/>
      <c r="BC108" s="133"/>
      <c r="BD108" s="133"/>
      <c r="BE108" s="133"/>
      <c r="BF108" s="133"/>
      <c r="BG108" s="133"/>
      <c r="BH108" s="133"/>
      <c r="BI108" s="133"/>
      <c r="BJ108" s="133"/>
      <c r="BK108" s="133"/>
      <c r="BL108" s="133"/>
      <c r="BM108" s="133"/>
      <c r="BN108" s="133"/>
      <c r="BO108" s="133"/>
      <c r="BP108" s="133"/>
      <c r="BQ108" s="133"/>
      <c r="BR108" s="133"/>
      <c r="BS108" s="133"/>
      <c r="BT108" s="133"/>
      <c r="BU108" s="133"/>
      <c r="BV108" s="133"/>
      <c r="BW108" s="133"/>
      <c r="BX108" s="133"/>
      <c r="BY108" s="133"/>
      <c r="BZ108" s="133"/>
      <c r="CA108" s="133"/>
      <c r="CB108" s="133"/>
      <c r="CC108" s="449" t="s">
        <v>308</v>
      </c>
      <c r="CD108" s="449"/>
      <c r="CE108" s="449"/>
      <c r="CF108" s="449"/>
      <c r="CG108" s="449"/>
      <c r="CH108" s="449"/>
      <c r="CI108" s="449"/>
      <c r="CJ108" s="449"/>
      <c r="CK108" s="449"/>
      <c r="CL108" s="431"/>
      <c r="CM108" s="431"/>
      <c r="CN108" s="431"/>
      <c r="CS108"/>
      <c r="CW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32" customFormat="1" ht="11.25" customHeight="1">
      <c r="A109" s="122"/>
      <c r="B109" s="123"/>
      <c r="C109" s="124"/>
      <c r="D109" s="125"/>
      <c r="E109" s="126"/>
      <c r="F109" s="127"/>
      <c r="G109" s="126"/>
      <c r="H109" s="128"/>
      <c r="I109" s="129"/>
      <c r="J109" s="129"/>
      <c r="K109" s="129"/>
      <c r="L109" s="128"/>
      <c r="M109" s="128"/>
      <c r="N109" s="129"/>
      <c r="O109" s="442"/>
      <c r="P109" s="448"/>
      <c r="Q109" s="448"/>
      <c r="R109" s="448"/>
      <c r="S109" s="448"/>
      <c r="T109" s="448"/>
      <c r="U109" s="448"/>
      <c r="V109" s="448"/>
      <c r="W109" s="448"/>
      <c r="X109" s="448"/>
      <c r="Y109" s="448"/>
      <c r="Z109" s="448"/>
      <c r="AA109" s="448"/>
      <c r="AB109" s="133"/>
      <c r="AC109" s="133"/>
      <c r="AU109" s="133"/>
      <c r="AV109" s="133"/>
      <c r="AW109" s="133"/>
      <c r="AX109" s="133"/>
      <c r="AY109" s="133"/>
      <c r="AZ109" s="133"/>
      <c r="BA109" s="133"/>
      <c r="BB109" s="133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 s="133"/>
      <c r="CZ109" s="133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32" customFormat="1" ht="11.25" customHeight="1">
      <c r="A110" s="122"/>
      <c r="B110" s="123"/>
      <c r="C110" s="124"/>
      <c r="D110" s="125"/>
      <c r="E110" s="126"/>
      <c r="F110" s="127"/>
      <c r="G110" s="126"/>
      <c r="H110" s="128"/>
      <c r="I110" s="129"/>
      <c r="J110" s="129"/>
      <c r="K110" s="129"/>
      <c r="L110" s="128"/>
      <c r="M110" s="128"/>
      <c r="N110" s="129"/>
      <c r="O110" s="129"/>
      <c r="P110" s="130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AU110" s="133"/>
      <c r="AV110" s="133"/>
      <c r="AW110" s="133"/>
      <c r="AX110" s="133"/>
      <c r="AY110" s="133"/>
      <c r="AZ110" s="133"/>
      <c r="BA110" s="133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104" ht="11.25" customHeight="1">
      <c r="B111" s="581"/>
      <c r="C111" s="582"/>
      <c r="D111" s="583"/>
      <c r="E111" s="584"/>
      <c r="F111" s="585"/>
      <c r="G111" s="584"/>
      <c r="H111" s="581"/>
      <c r="I111" s="586"/>
      <c r="J111" s="586"/>
      <c r="K111" s="586"/>
      <c r="L111" s="587"/>
      <c r="M111" s="587"/>
      <c r="N111" s="586"/>
      <c r="O111" s="586"/>
      <c r="P111" s="443"/>
      <c r="Q111" s="587"/>
      <c r="R111" s="588"/>
      <c r="S111" s="589"/>
      <c r="T111" s="589"/>
      <c r="U111" s="589"/>
      <c r="V111" s="589"/>
      <c r="W111" s="589"/>
      <c r="X111" s="589"/>
      <c r="Y111" s="589"/>
      <c r="Z111" s="589"/>
      <c r="AA111" s="589"/>
      <c r="AB111" s="589"/>
      <c r="AC111" s="589"/>
      <c r="AD111" s="589"/>
      <c r="AE111" s="589"/>
      <c r="AF111" s="589"/>
      <c r="AG111" s="589"/>
      <c r="AH111" s="589"/>
      <c r="AI111" s="589"/>
      <c r="AJ111" s="589"/>
      <c r="AK111" s="589"/>
      <c r="AL111" s="589"/>
      <c r="AM111" s="589"/>
      <c r="AN111" s="589"/>
      <c r="AO111" s="589"/>
      <c r="AP111" s="589"/>
      <c r="AQ111" s="589"/>
      <c r="AR111" s="133"/>
      <c r="AS111" s="133"/>
      <c r="AT111" s="589"/>
      <c r="BV111" s="133"/>
      <c r="BW111" s="133"/>
      <c r="BX111" s="133"/>
      <c r="BZ111" s="133"/>
      <c r="CA111" s="133"/>
      <c r="CB111" s="133"/>
      <c r="CC111" s="132"/>
      <c r="CD111" s="132"/>
      <c r="CE111" s="132"/>
      <c r="CF111" s="132"/>
      <c r="CG111" s="132"/>
      <c r="CH111" s="132"/>
      <c r="CI111" s="132"/>
      <c r="CJ111" s="132"/>
      <c r="CK111" s="132"/>
      <c r="CL111" s="132"/>
      <c r="CM111" s="132"/>
      <c r="CN111" s="132"/>
      <c r="CO111" s="132"/>
      <c r="CP111" s="132"/>
      <c r="CQ111" s="132"/>
      <c r="CR111" s="132"/>
      <c r="CS111" s="132"/>
      <c r="CT111" s="132"/>
      <c r="CU111" s="132"/>
      <c r="CV111" s="132"/>
      <c r="CW111" s="132"/>
      <c r="CX111" s="132"/>
      <c r="CY111" s="132"/>
      <c r="CZ111" s="133"/>
    </row>
    <row r="112" spans="2:46" ht="11.25" customHeight="1">
      <c r="B112" s="590"/>
      <c r="C112" s="591"/>
      <c r="E112" s="592"/>
      <c r="F112" s="593"/>
      <c r="G112" s="592"/>
      <c r="H112" s="590"/>
      <c r="I112" s="594"/>
      <c r="J112" s="594"/>
      <c r="K112" s="594"/>
      <c r="L112" s="595"/>
      <c r="M112" s="595"/>
      <c r="N112" s="594"/>
      <c r="O112" s="594"/>
      <c r="Q112" s="595"/>
      <c r="R112" s="596"/>
      <c r="S112" s="589"/>
      <c r="T112" s="589"/>
      <c r="U112" s="589"/>
      <c r="V112" s="589"/>
      <c r="W112" s="589"/>
      <c r="X112" s="589"/>
      <c r="Y112" s="589"/>
      <c r="Z112" s="589"/>
      <c r="AA112" s="589"/>
      <c r="AB112" s="589"/>
      <c r="AC112" s="589"/>
      <c r="AD112" s="589"/>
      <c r="AE112" s="589"/>
      <c r="AF112" s="589"/>
      <c r="AG112" s="589"/>
      <c r="AH112" s="589"/>
      <c r="AI112" s="589"/>
      <c r="AJ112" s="589"/>
      <c r="AK112" s="589"/>
      <c r="AL112" s="589"/>
      <c r="AM112" s="589"/>
      <c r="AN112" s="589"/>
      <c r="AO112" s="589"/>
      <c r="AP112" s="589"/>
      <c r="AQ112" s="589"/>
      <c r="AT112" s="589"/>
    </row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</sheetData>
  <sheetProtection selectLockedCells="1" selectUnlockedCells="1"/>
  <mergeCells count="761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9"/>
    <mergeCell ref="B4:B9"/>
    <mergeCell ref="P4:P9"/>
    <mergeCell ref="BB4:BB9"/>
    <mergeCell ref="BC4:BC9"/>
    <mergeCell ref="BD4:BD9"/>
    <mergeCell ref="BE4:BE9"/>
    <mergeCell ref="BF4:BF9"/>
    <mergeCell ref="BG4:BG9"/>
    <mergeCell ref="BH4:BH9"/>
    <mergeCell ref="BI4:BI9"/>
    <mergeCell ref="BJ4:BJ9"/>
    <mergeCell ref="BK4:BK9"/>
    <mergeCell ref="BL4:BL9"/>
    <mergeCell ref="BM4:BM9"/>
    <mergeCell ref="BN4:BN9"/>
    <mergeCell ref="BO4:BO9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4:CC9"/>
    <mergeCell ref="CD4:CD9"/>
    <mergeCell ref="CE4:CE9"/>
    <mergeCell ref="CF4:CF9"/>
    <mergeCell ref="CG4:CG9"/>
    <mergeCell ref="CH4:CH9"/>
    <mergeCell ref="CI4:CI9"/>
    <mergeCell ref="CJ4:CJ9"/>
    <mergeCell ref="CK4:CK9"/>
    <mergeCell ref="CL4:CL9"/>
    <mergeCell ref="CM4:CM9"/>
    <mergeCell ref="CN4:CN9"/>
    <mergeCell ref="CO4:CO9"/>
    <mergeCell ref="CP4:CP9"/>
    <mergeCell ref="CQ4:CQ9"/>
    <mergeCell ref="CR4:CR9"/>
    <mergeCell ref="CS4:CS9"/>
    <mergeCell ref="CT4:CT9"/>
    <mergeCell ref="CU4:CU9"/>
    <mergeCell ref="CV4:CV9"/>
    <mergeCell ref="CW4:CW9"/>
    <mergeCell ref="A10:CW10"/>
    <mergeCell ref="A11:A16"/>
    <mergeCell ref="B11:B16"/>
    <mergeCell ref="P11:P16"/>
    <mergeCell ref="BB11:BB16"/>
    <mergeCell ref="BC11:BC16"/>
    <mergeCell ref="BD11:BD16"/>
    <mergeCell ref="BE11:BE16"/>
    <mergeCell ref="BF11:BF16"/>
    <mergeCell ref="BG11:BG16"/>
    <mergeCell ref="BH11:BH16"/>
    <mergeCell ref="BI11:BI16"/>
    <mergeCell ref="BJ11:BJ16"/>
    <mergeCell ref="BK11:BK16"/>
    <mergeCell ref="BL11:BL16"/>
    <mergeCell ref="BM11:BM16"/>
    <mergeCell ref="BN11:BN16"/>
    <mergeCell ref="BO11:BO16"/>
    <mergeCell ref="BP11:BP16"/>
    <mergeCell ref="BQ11:BQ16"/>
    <mergeCell ref="BR11:BR16"/>
    <mergeCell ref="BS11:BS16"/>
    <mergeCell ref="BT11:BT16"/>
    <mergeCell ref="BU11:BU16"/>
    <mergeCell ref="BV11:BV16"/>
    <mergeCell ref="BW11:BW16"/>
    <mergeCell ref="BX11:BX16"/>
    <mergeCell ref="BY11:BY16"/>
    <mergeCell ref="BZ11:BZ16"/>
    <mergeCell ref="CA11:CA16"/>
    <mergeCell ref="CB11:CB16"/>
    <mergeCell ref="CC11:CC16"/>
    <mergeCell ref="CD11:CD16"/>
    <mergeCell ref="CE11:CE16"/>
    <mergeCell ref="CF11:CF16"/>
    <mergeCell ref="CG11:CG16"/>
    <mergeCell ref="CH11:CH16"/>
    <mergeCell ref="CI11:CI16"/>
    <mergeCell ref="CJ11:CJ16"/>
    <mergeCell ref="CK11:CK16"/>
    <mergeCell ref="CL11:CL16"/>
    <mergeCell ref="CM11:CM16"/>
    <mergeCell ref="CN11:CN16"/>
    <mergeCell ref="CO11:CO16"/>
    <mergeCell ref="CP11:CP16"/>
    <mergeCell ref="CQ11:CQ16"/>
    <mergeCell ref="CR11:CR16"/>
    <mergeCell ref="CS11:CS16"/>
    <mergeCell ref="CT11:CT16"/>
    <mergeCell ref="CU11:CU16"/>
    <mergeCell ref="CV11:CV16"/>
    <mergeCell ref="CW11:CW16"/>
    <mergeCell ref="A17:CW17"/>
    <mergeCell ref="A18:A23"/>
    <mergeCell ref="B18:B23"/>
    <mergeCell ref="P18:P23"/>
    <mergeCell ref="BB18:BB23"/>
    <mergeCell ref="BC18:BC23"/>
    <mergeCell ref="BD18:BD23"/>
    <mergeCell ref="BE18:BE23"/>
    <mergeCell ref="BF18:BF23"/>
    <mergeCell ref="BG18:BG23"/>
    <mergeCell ref="BH18:BH23"/>
    <mergeCell ref="BI18:BI23"/>
    <mergeCell ref="BJ18:BJ23"/>
    <mergeCell ref="BK18:BK23"/>
    <mergeCell ref="BL18:BL23"/>
    <mergeCell ref="BM18:BM23"/>
    <mergeCell ref="BN18:BN23"/>
    <mergeCell ref="BO18:BO23"/>
    <mergeCell ref="BP18:BP23"/>
    <mergeCell ref="BQ18:BQ23"/>
    <mergeCell ref="BR18:BR23"/>
    <mergeCell ref="BS18:BS23"/>
    <mergeCell ref="BT18:BT23"/>
    <mergeCell ref="BU18:BU23"/>
    <mergeCell ref="BV18:BV23"/>
    <mergeCell ref="BW18:BW23"/>
    <mergeCell ref="BX18:BX23"/>
    <mergeCell ref="BY18:BY23"/>
    <mergeCell ref="BZ18:BZ23"/>
    <mergeCell ref="CA18:CA23"/>
    <mergeCell ref="CB18:CB23"/>
    <mergeCell ref="CC18:CC23"/>
    <mergeCell ref="CD18:CD23"/>
    <mergeCell ref="CE18:CE23"/>
    <mergeCell ref="CF18:CF23"/>
    <mergeCell ref="CG18:CG23"/>
    <mergeCell ref="CH18:CH23"/>
    <mergeCell ref="CI18:CI23"/>
    <mergeCell ref="CJ18:CJ23"/>
    <mergeCell ref="CK18:CK23"/>
    <mergeCell ref="CL18:CL23"/>
    <mergeCell ref="CM18:CM23"/>
    <mergeCell ref="CN18:CN23"/>
    <mergeCell ref="CO18:CO23"/>
    <mergeCell ref="CP18:CP23"/>
    <mergeCell ref="CQ18:CQ23"/>
    <mergeCell ref="CR18:CR23"/>
    <mergeCell ref="CS18:CS23"/>
    <mergeCell ref="CT18:CT23"/>
    <mergeCell ref="CU18:CU23"/>
    <mergeCell ref="CV18:CV23"/>
    <mergeCell ref="CW18:CW23"/>
    <mergeCell ref="A24:CW24"/>
    <mergeCell ref="A25:A30"/>
    <mergeCell ref="B25:B30"/>
    <mergeCell ref="P25:P30"/>
    <mergeCell ref="BB25:BB30"/>
    <mergeCell ref="BC25:BC30"/>
    <mergeCell ref="BD25:BD30"/>
    <mergeCell ref="BE25:BE30"/>
    <mergeCell ref="BF25:BF30"/>
    <mergeCell ref="BG25:BG30"/>
    <mergeCell ref="BH25:BH30"/>
    <mergeCell ref="BI25:BI30"/>
    <mergeCell ref="BJ25:BJ30"/>
    <mergeCell ref="BK25:BK30"/>
    <mergeCell ref="BL25:BL30"/>
    <mergeCell ref="BM25:BM30"/>
    <mergeCell ref="BN25:BN30"/>
    <mergeCell ref="BO25:BO30"/>
    <mergeCell ref="BP25:BP30"/>
    <mergeCell ref="BQ25:BQ30"/>
    <mergeCell ref="BR25:BR30"/>
    <mergeCell ref="BS25:BS30"/>
    <mergeCell ref="BT25:BT30"/>
    <mergeCell ref="BU25:BU30"/>
    <mergeCell ref="BV25:BV30"/>
    <mergeCell ref="BW25:BW30"/>
    <mergeCell ref="BX25:BX30"/>
    <mergeCell ref="BY25:BY30"/>
    <mergeCell ref="BZ25:BZ30"/>
    <mergeCell ref="CA25:CA30"/>
    <mergeCell ref="CB25:CB30"/>
    <mergeCell ref="CC25:CC30"/>
    <mergeCell ref="CD25:CD30"/>
    <mergeCell ref="CE25:CE30"/>
    <mergeCell ref="CF25:CF30"/>
    <mergeCell ref="CG25:CG30"/>
    <mergeCell ref="CH25:CH30"/>
    <mergeCell ref="CI25:CI30"/>
    <mergeCell ref="CJ25:CJ30"/>
    <mergeCell ref="CK25:CK30"/>
    <mergeCell ref="CL25:CL30"/>
    <mergeCell ref="CM25:CM30"/>
    <mergeCell ref="CN25:CN30"/>
    <mergeCell ref="CO25:CO30"/>
    <mergeCell ref="CP25:CP30"/>
    <mergeCell ref="CQ25:CQ30"/>
    <mergeCell ref="CR25:CR30"/>
    <mergeCell ref="CS25:CS30"/>
    <mergeCell ref="CT25:CT30"/>
    <mergeCell ref="CU25:CU30"/>
    <mergeCell ref="CV25:CV30"/>
    <mergeCell ref="CW25:CW30"/>
    <mergeCell ref="A31:CW31"/>
    <mergeCell ref="A32:A37"/>
    <mergeCell ref="B32:B37"/>
    <mergeCell ref="P32:P37"/>
    <mergeCell ref="BB32:BB37"/>
    <mergeCell ref="BC32:BC37"/>
    <mergeCell ref="BD32:BD37"/>
    <mergeCell ref="BE32:BE37"/>
    <mergeCell ref="BF32:BF37"/>
    <mergeCell ref="BG32:BG37"/>
    <mergeCell ref="BH32:BH37"/>
    <mergeCell ref="BI32:BI37"/>
    <mergeCell ref="BJ32:BJ37"/>
    <mergeCell ref="BK32:BK37"/>
    <mergeCell ref="BL32:BL37"/>
    <mergeCell ref="BM32:BM37"/>
    <mergeCell ref="BN32:BN37"/>
    <mergeCell ref="BO32:BO37"/>
    <mergeCell ref="BP32:BP37"/>
    <mergeCell ref="BQ32:BQ37"/>
    <mergeCell ref="BR32:BR37"/>
    <mergeCell ref="BS32:BS37"/>
    <mergeCell ref="BT32:BT37"/>
    <mergeCell ref="BU32:BU37"/>
    <mergeCell ref="BV32:BV37"/>
    <mergeCell ref="BW32:BW37"/>
    <mergeCell ref="BX32:BX37"/>
    <mergeCell ref="BY32:BY37"/>
    <mergeCell ref="BZ32:BZ37"/>
    <mergeCell ref="CA32:CA37"/>
    <mergeCell ref="CB32:CB37"/>
    <mergeCell ref="CC32:CC37"/>
    <mergeCell ref="CD32:CD37"/>
    <mergeCell ref="CE32:CE37"/>
    <mergeCell ref="CF32:CF37"/>
    <mergeCell ref="CG32:CG37"/>
    <mergeCell ref="CH32:CH37"/>
    <mergeCell ref="CI32:CI37"/>
    <mergeCell ref="CJ32:CJ37"/>
    <mergeCell ref="CK32:CK37"/>
    <mergeCell ref="CL32:CL37"/>
    <mergeCell ref="CM32:CM37"/>
    <mergeCell ref="CN32:CN37"/>
    <mergeCell ref="CO32:CO37"/>
    <mergeCell ref="CP32:CP37"/>
    <mergeCell ref="CQ32:CQ37"/>
    <mergeCell ref="CR32:CR37"/>
    <mergeCell ref="CS32:CS37"/>
    <mergeCell ref="CT32:CT37"/>
    <mergeCell ref="CU32:CU37"/>
    <mergeCell ref="CV32:CV37"/>
    <mergeCell ref="CW32:CW37"/>
    <mergeCell ref="A38:CW38"/>
    <mergeCell ref="A39:A44"/>
    <mergeCell ref="B39:B44"/>
    <mergeCell ref="P39:P44"/>
    <mergeCell ref="BB39:BB44"/>
    <mergeCell ref="BC39:BC44"/>
    <mergeCell ref="BD39:BD44"/>
    <mergeCell ref="BE39:BE44"/>
    <mergeCell ref="BF39:BF44"/>
    <mergeCell ref="BG39:BG44"/>
    <mergeCell ref="BH39:BH44"/>
    <mergeCell ref="BI39:BI44"/>
    <mergeCell ref="BJ39:BJ44"/>
    <mergeCell ref="BK39:BK44"/>
    <mergeCell ref="BL39:BL44"/>
    <mergeCell ref="BM39:BM44"/>
    <mergeCell ref="BN39:BN44"/>
    <mergeCell ref="BO39:BO44"/>
    <mergeCell ref="BP39:BP44"/>
    <mergeCell ref="BQ39:BQ44"/>
    <mergeCell ref="BR39:BR44"/>
    <mergeCell ref="BS39:BS44"/>
    <mergeCell ref="BT39:BT44"/>
    <mergeCell ref="BU39:BU44"/>
    <mergeCell ref="BV39:BV44"/>
    <mergeCell ref="BW39:BW44"/>
    <mergeCell ref="BX39:BX44"/>
    <mergeCell ref="BY39:BY44"/>
    <mergeCell ref="BZ39:BZ44"/>
    <mergeCell ref="CA39:CA44"/>
    <mergeCell ref="CB39:CB44"/>
    <mergeCell ref="CC39:CC44"/>
    <mergeCell ref="CD39:CD44"/>
    <mergeCell ref="CE39:CE44"/>
    <mergeCell ref="CF39:CF44"/>
    <mergeCell ref="CG39:CG44"/>
    <mergeCell ref="CH39:CH44"/>
    <mergeCell ref="CI39:CI44"/>
    <mergeCell ref="CJ39:CJ44"/>
    <mergeCell ref="CK39:CK44"/>
    <mergeCell ref="CL39:CL44"/>
    <mergeCell ref="CM39:CM44"/>
    <mergeCell ref="CN39:CN44"/>
    <mergeCell ref="CO39:CO44"/>
    <mergeCell ref="CP39:CP44"/>
    <mergeCell ref="CQ39:CQ44"/>
    <mergeCell ref="CR39:CR44"/>
    <mergeCell ref="CS39:CS44"/>
    <mergeCell ref="CT39:CT44"/>
    <mergeCell ref="CU39:CU44"/>
    <mergeCell ref="CV39:CV44"/>
    <mergeCell ref="CW39:CW44"/>
    <mergeCell ref="A45:CW45"/>
    <mergeCell ref="A46:A51"/>
    <mergeCell ref="B46:B51"/>
    <mergeCell ref="P46:P51"/>
    <mergeCell ref="BB46:BB51"/>
    <mergeCell ref="BC46:BC51"/>
    <mergeCell ref="BD46:BD51"/>
    <mergeCell ref="BE46:BE51"/>
    <mergeCell ref="BF46:BF51"/>
    <mergeCell ref="BG46:BG51"/>
    <mergeCell ref="BH46:BH51"/>
    <mergeCell ref="BI46:BI51"/>
    <mergeCell ref="BJ46:BJ51"/>
    <mergeCell ref="BK46:BK51"/>
    <mergeCell ref="BL46:BL51"/>
    <mergeCell ref="BM46:BM51"/>
    <mergeCell ref="BN46:BN51"/>
    <mergeCell ref="BO46:BO51"/>
    <mergeCell ref="BP46:BP51"/>
    <mergeCell ref="BQ46:BQ51"/>
    <mergeCell ref="BR46:BR51"/>
    <mergeCell ref="BS46:BS51"/>
    <mergeCell ref="BT46:BT51"/>
    <mergeCell ref="BU46:BU51"/>
    <mergeCell ref="BV46:BV51"/>
    <mergeCell ref="BW46:BW51"/>
    <mergeCell ref="BX46:BX51"/>
    <mergeCell ref="BY46:BY51"/>
    <mergeCell ref="BZ46:BZ51"/>
    <mergeCell ref="CA46:CA51"/>
    <mergeCell ref="CB46:CB51"/>
    <mergeCell ref="CC46:CC51"/>
    <mergeCell ref="CD46:CD51"/>
    <mergeCell ref="CE46:CE51"/>
    <mergeCell ref="CF46:CF51"/>
    <mergeCell ref="CG46:CG51"/>
    <mergeCell ref="CH46:CH51"/>
    <mergeCell ref="CI46:CI51"/>
    <mergeCell ref="CJ46:CJ51"/>
    <mergeCell ref="CK46:CK51"/>
    <mergeCell ref="CL46:CL51"/>
    <mergeCell ref="CM46:CM51"/>
    <mergeCell ref="CN46:CN51"/>
    <mergeCell ref="CO46:CO51"/>
    <mergeCell ref="CP46:CP51"/>
    <mergeCell ref="CQ46:CQ51"/>
    <mergeCell ref="CR46:CR51"/>
    <mergeCell ref="CS46:CS51"/>
    <mergeCell ref="CT46:CT51"/>
    <mergeCell ref="CU46:CU51"/>
    <mergeCell ref="CV46:CV51"/>
    <mergeCell ref="CW46:CW51"/>
    <mergeCell ref="A52:CW52"/>
    <mergeCell ref="A53:A58"/>
    <mergeCell ref="B53:B58"/>
    <mergeCell ref="P53:P58"/>
    <mergeCell ref="BB53:BB58"/>
    <mergeCell ref="BC53:BC58"/>
    <mergeCell ref="BD53:BD58"/>
    <mergeCell ref="BE53:BE58"/>
    <mergeCell ref="BF53:BF58"/>
    <mergeCell ref="BG53:BG58"/>
    <mergeCell ref="BH53:BH58"/>
    <mergeCell ref="BI53:BI58"/>
    <mergeCell ref="BJ53:BJ58"/>
    <mergeCell ref="BK53:BK58"/>
    <mergeCell ref="BL53:BL58"/>
    <mergeCell ref="BM53:BM58"/>
    <mergeCell ref="BN53:BN58"/>
    <mergeCell ref="BO53:BO58"/>
    <mergeCell ref="BP53:BP58"/>
    <mergeCell ref="BQ53:BQ58"/>
    <mergeCell ref="BR53:BR58"/>
    <mergeCell ref="BS53:BS58"/>
    <mergeCell ref="BT53:BT58"/>
    <mergeCell ref="BU53:BU58"/>
    <mergeCell ref="BV53:BV58"/>
    <mergeCell ref="BW53:BW58"/>
    <mergeCell ref="BX53:BX58"/>
    <mergeCell ref="BY53:BY58"/>
    <mergeCell ref="BZ53:BZ58"/>
    <mergeCell ref="CA53:CA58"/>
    <mergeCell ref="CB53:CB58"/>
    <mergeCell ref="CC53:CC58"/>
    <mergeCell ref="CD53:CD58"/>
    <mergeCell ref="CE53:CE58"/>
    <mergeCell ref="CF53:CF58"/>
    <mergeCell ref="CG53:CG58"/>
    <mergeCell ref="CH53:CH58"/>
    <mergeCell ref="CI53:CI58"/>
    <mergeCell ref="CJ53:CJ58"/>
    <mergeCell ref="CK53:CK58"/>
    <mergeCell ref="CL53:CL58"/>
    <mergeCell ref="CM53:CM58"/>
    <mergeCell ref="CN53:CN58"/>
    <mergeCell ref="CO53:CO58"/>
    <mergeCell ref="CP53:CP58"/>
    <mergeCell ref="CQ53:CQ58"/>
    <mergeCell ref="CR53:CR58"/>
    <mergeCell ref="CS53:CS58"/>
    <mergeCell ref="CT53:CT58"/>
    <mergeCell ref="CU53:CU58"/>
    <mergeCell ref="CV53:CV58"/>
    <mergeCell ref="CW53:CW58"/>
    <mergeCell ref="A59:CW59"/>
    <mergeCell ref="A60:A65"/>
    <mergeCell ref="B60:B65"/>
    <mergeCell ref="P60:P65"/>
    <mergeCell ref="BB60:BB65"/>
    <mergeCell ref="BC60:BC65"/>
    <mergeCell ref="BD60:BD65"/>
    <mergeCell ref="BE60:BE65"/>
    <mergeCell ref="BF60:BF65"/>
    <mergeCell ref="BG60:BG65"/>
    <mergeCell ref="BH60:BH65"/>
    <mergeCell ref="BI60:BI65"/>
    <mergeCell ref="BJ60:BJ65"/>
    <mergeCell ref="BK60:BK65"/>
    <mergeCell ref="BL60:BL65"/>
    <mergeCell ref="BM60:BM65"/>
    <mergeCell ref="BN60:BN65"/>
    <mergeCell ref="BO60:BO65"/>
    <mergeCell ref="BP60:BP65"/>
    <mergeCell ref="BQ60:BQ65"/>
    <mergeCell ref="BR60:BR65"/>
    <mergeCell ref="BS60:BS65"/>
    <mergeCell ref="BT60:BT65"/>
    <mergeCell ref="BU60:BU65"/>
    <mergeCell ref="BV60:BV65"/>
    <mergeCell ref="BW60:BW65"/>
    <mergeCell ref="BX60:BX65"/>
    <mergeCell ref="BY60:BY65"/>
    <mergeCell ref="BZ60:BZ65"/>
    <mergeCell ref="CA60:CA65"/>
    <mergeCell ref="CB60:CB65"/>
    <mergeCell ref="CC60:CC65"/>
    <mergeCell ref="CD60:CD65"/>
    <mergeCell ref="CE60:CE65"/>
    <mergeCell ref="CF60:CF65"/>
    <mergeCell ref="CG60:CG65"/>
    <mergeCell ref="CH60:CH65"/>
    <mergeCell ref="CI60:CI65"/>
    <mergeCell ref="CJ60:CJ65"/>
    <mergeCell ref="CK60:CK65"/>
    <mergeCell ref="CL60:CL65"/>
    <mergeCell ref="CM60:CM65"/>
    <mergeCell ref="CN60:CN65"/>
    <mergeCell ref="CO60:CO65"/>
    <mergeCell ref="CP60:CP65"/>
    <mergeCell ref="CQ60:CQ65"/>
    <mergeCell ref="CR60:CR65"/>
    <mergeCell ref="CS60:CS65"/>
    <mergeCell ref="CT60:CT65"/>
    <mergeCell ref="CU60:CU65"/>
    <mergeCell ref="CV60:CV65"/>
    <mergeCell ref="CW60:CW65"/>
    <mergeCell ref="A66:CW66"/>
    <mergeCell ref="A67:A72"/>
    <mergeCell ref="B67:B72"/>
    <mergeCell ref="P67:P72"/>
    <mergeCell ref="BB67:BB72"/>
    <mergeCell ref="BC67:BC72"/>
    <mergeCell ref="BD67:BD72"/>
    <mergeCell ref="BE67:BE72"/>
    <mergeCell ref="BF67:BF72"/>
    <mergeCell ref="BG67:BG72"/>
    <mergeCell ref="BH67:BH72"/>
    <mergeCell ref="BI67:BI72"/>
    <mergeCell ref="BJ67:BJ72"/>
    <mergeCell ref="BK67:BK72"/>
    <mergeCell ref="BL67:BL72"/>
    <mergeCell ref="BM67:BM72"/>
    <mergeCell ref="BN67:BN72"/>
    <mergeCell ref="BO67:BO72"/>
    <mergeCell ref="BP67:BP72"/>
    <mergeCell ref="BQ67:BQ72"/>
    <mergeCell ref="BR67:BR72"/>
    <mergeCell ref="BS67:BS72"/>
    <mergeCell ref="BT67:BT72"/>
    <mergeCell ref="BU67:BU72"/>
    <mergeCell ref="BV67:BV72"/>
    <mergeCell ref="BW67:BW72"/>
    <mergeCell ref="BX67:BX72"/>
    <mergeCell ref="BY67:BY72"/>
    <mergeCell ref="BZ67:BZ72"/>
    <mergeCell ref="CA67:CA72"/>
    <mergeCell ref="CB67:CB72"/>
    <mergeCell ref="CC67:CC72"/>
    <mergeCell ref="CD67:CD72"/>
    <mergeCell ref="CE67:CE72"/>
    <mergeCell ref="CF67:CF72"/>
    <mergeCell ref="CG67:CG72"/>
    <mergeCell ref="CH67:CH72"/>
    <mergeCell ref="CI67:CI72"/>
    <mergeCell ref="CJ67:CJ72"/>
    <mergeCell ref="CK67:CK72"/>
    <mergeCell ref="CL67:CL72"/>
    <mergeCell ref="CM67:CM72"/>
    <mergeCell ref="CN67:CN72"/>
    <mergeCell ref="CO67:CO72"/>
    <mergeCell ref="CP67:CP72"/>
    <mergeCell ref="CQ67:CQ72"/>
    <mergeCell ref="CR67:CR72"/>
    <mergeCell ref="CS67:CS72"/>
    <mergeCell ref="CT67:CT72"/>
    <mergeCell ref="CU67:CU72"/>
    <mergeCell ref="CV67:CV72"/>
    <mergeCell ref="CW67:CW72"/>
    <mergeCell ref="A73:CW73"/>
    <mergeCell ref="A74:A86"/>
    <mergeCell ref="B74:B79"/>
    <mergeCell ref="P74:P79"/>
    <mergeCell ref="BB74:BB79"/>
    <mergeCell ref="BC74:BC79"/>
    <mergeCell ref="BD74:BD79"/>
    <mergeCell ref="BE74:BE79"/>
    <mergeCell ref="BF74:BF79"/>
    <mergeCell ref="BG74:BG79"/>
    <mergeCell ref="BH74:BH79"/>
    <mergeCell ref="BI74:BI79"/>
    <mergeCell ref="BJ74:BJ79"/>
    <mergeCell ref="BK74:BK79"/>
    <mergeCell ref="BL74:BL79"/>
    <mergeCell ref="BM74:BM79"/>
    <mergeCell ref="BN74:BN79"/>
    <mergeCell ref="BO74:BO79"/>
    <mergeCell ref="BP74:BP79"/>
    <mergeCell ref="BQ74:BQ79"/>
    <mergeCell ref="BR74:BR79"/>
    <mergeCell ref="BS74:BS79"/>
    <mergeCell ref="BT74:BT79"/>
    <mergeCell ref="BU74:BU79"/>
    <mergeCell ref="BV74:BV79"/>
    <mergeCell ref="BW74:BW79"/>
    <mergeCell ref="BX74:BX79"/>
    <mergeCell ref="BY74:BY79"/>
    <mergeCell ref="BZ74:BZ79"/>
    <mergeCell ref="CA74:CA79"/>
    <mergeCell ref="CB74:CB79"/>
    <mergeCell ref="CC74:CC79"/>
    <mergeCell ref="CD74:CD79"/>
    <mergeCell ref="CE74:CE79"/>
    <mergeCell ref="CF74:CF79"/>
    <mergeCell ref="CG74:CG79"/>
    <mergeCell ref="CH74:CH79"/>
    <mergeCell ref="CI74:CI79"/>
    <mergeCell ref="CJ74:CJ79"/>
    <mergeCell ref="CK74:CK79"/>
    <mergeCell ref="CL74:CL79"/>
    <mergeCell ref="CM74:CM79"/>
    <mergeCell ref="CN74:CN79"/>
    <mergeCell ref="CO74:CO79"/>
    <mergeCell ref="CP74:CP79"/>
    <mergeCell ref="CQ74:CQ79"/>
    <mergeCell ref="CR74:CR79"/>
    <mergeCell ref="CS74:CS79"/>
    <mergeCell ref="CT74:CT79"/>
    <mergeCell ref="CU74:CU79"/>
    <mergeCell ref="CV74:CV79"/>
    <mergeCell ref="CW74:CW79"/>
    <mergeCell ref="B80:CW80"/>
    <mergeCell ref="B81:B86"/>
    <mergeCell ref="P81:P86"/>
    <mergeCell ref="BB81:BB86"/>
    <mergeCell ref="BC81:BC86"/>
    <mergeCell ref="BD81:BD86"/>
    <mergeCell ref="BE81:BE86"/>
    <mergeCell ref="BF81:BF86"/>
    <mergeCell ref="BG81:BG86"/>
    <mergeCell ref="BH81:BH86"/>
    <mergeCell ref="BI81:BI86"/>
    <mergeCell ref="BJ81:BJ86"/>
    <mergeCell ref="BK81:BK86"/>
    <mergeCell ref="BL81:BL86"/>
    <mergeCell ref="BM81:BM86"/>
    <mergeCell ref="BN81:BN86"/>
    <mergeCell ref="BO81:BO86"/>
    <mergeCell ref="BP81:BP86"/>
    <mergeCell ref="BQ81:BQ86"/>
    <mergeCell ref="BR81:BR86"/>
    <mergeCell ref="BS81:BS86"/>
    <mergeCell ref="BT81:BT86"/>
    <mergeCell ref="BU81:BU86"/>
    <mergeCell ref="BV81:BV86"/>
    <mergeCell ref="BW81:BW86"/>
    <mergeCell ref="BX81:BX86"/>
    <mergeCell ref="BY81:BY86"/>
    <mergeCell ref="BZ81:BZ86"/>
    <mergeCell ref="CA81:CA86"/>
    <mergeCell ref="CB81:CB86"/>
    <mergeCell ref="CC81:CC86"/>
    <mergeCell ref="CD81:CD86"/>
    <mergeCell ref="CE81:CE86"/>
    <mergeCell ref="CF81:CF86"/>
    <mergeCell ref="CG81:CG86"/>
    <mergeCell ref="CH81:CH86"/>
    <mergeCell ref="CI81:CI86"/>
    <mergeCell ref="CJ81:CJ86"/>
    <mergeCell ref="CK81:CK86"/>
    <mergeCell ref="CL81:CL86"/>
    <mergeCell ref="CM81:CM86"/>
    <mergeCell ref="CN81:CN86"/>
    <mergeCell ref="CO81:CO86"/>
    <mergeCell ref="CP81:CP86"/>
    <mergeCell ref="CQ81:CQ86"/>
    <mergeCell ref="CR81:CR86"/>
    <mergeCell ref="CS81:CS86"/>
    <mergeCell ref="CT81:CT86"/>
    <mergeCell ref="CU81:CU86"/>
    <mergeCell ref="CV81:CV86"/>
    <mergeCell ref="CW81:CW86"/>
    <mergeCell ref="A87:CW87"/>
    <mergeCell ref="A88:A93"/>
    <mergeCell ref="B88:B93"/>
    <mergeCell ref="P88:P93"/>
    <mergeCell ref="BB88:BB93"/>
    <mergeCell ref="BC88:BC93"/>
    <mergeCell ref="BD88:BD93"/>
    <mergeCell ref="BE88:BE93"/>
    <mergeCell ref="BF88:BF93"/>
    <mergeCell ref="BG88:BG93"/>
    <mergeCell ref="BH88:BH93"/>
    <mergeCell ref="BI88:BI93"/>
    <mergeCell ref="BJ88:BJ93"/>
    <mergeCell ref="BK88:BK93"/>
    <mergeCell ref="BL88:BL93"/>
    <mergeCell ref="BM88:BM93"/>
    <mergeCell ref="BN88:BN93"/>
    <mergeCell ref="BO88:BO93"/>
    <mergeCell ref="BP88:BP93"/>
    <mergeCell ref="BQ88:BQ93"/>
    <mergeCell ref="BR88:BR93"/>
    <mergeCell ref="BS88:BS93"/>
    <mergeCell ref="BT88:BT93"/>
    <mergeCell ref="BU88:BU93"/>
    <mergeCell ref="BV88:BV93"/>
    <mergeCell ref="BW88:BW93"/>
    <mergeCell ref="BX88:BX93"/>
    <mergeCell ref="BY88:BY93"/>
    <mergeCell ref="BZ88:BZ93"/>
    <mergeCell ref="CA88:CA93"/>
    <mergeCell ref="CB88:CB93"/>
    <mergeCell ref="CC88:CC93"/>
    <mergeCell ref="CD88:CD93"/>
    <mergeCell ref="CE88:CE93"/>
    <mergeCell ref="CF88:CF93"/>
    <mergeCell ref="CG88:CG93"/>
    <mergeCell ref="CH88:CH93"/>
    <mergeCell ref="CI88:CI93"/>
    <mergeCell ref="CJ88:CJ93"/>
    <mergeCell ref="CK88:CK93"/>
    <mergeCell ref="CL88:CL93"/>
    <mergeCell ref="CM88:CM93"/>
    <mergeCell ref="CN88:CN93"/>
    <mergeCell ref="CO88:CO93"/>
    <mergeCell ref="CP88:CP93"/>
    <mergeCell ref="CQ88:CQ93"/>
    <mergeCell ref="CR88:CR93"/>
    <mergeCell ref="CS88:CS93"/>
    <mergeCell ref="CT88:CT93"/>
    <mergeCell ref="CU88:CU93"/>
    <mergeCell ref="CV88:CV93"/>
    <mergeCell ref="CW88:CW93"/>
    <mergeCell ref="A94:CW94"/>
    <mergeCell ref="G95:N95"/>
    <mergeCell ref="CP96:CT96"/>
    <mergeCell ref="D97:U97"/>
    <mergeCell ref="CS97:CW97"/>
    <mergeCell ref="C98:F98"/>
    <mergeCell ref="CF98:CN98"/>
    <mergeCell ref="CS98:CW98"/>
    <mergeCell ref="C100:M100"/>
    <mergeCell ref="BR100:BW100"/>
    <mergeCell ref="CC108:CK108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27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7.140625" style="123" customWidth="1"/>
    <col min="2" max="2" width="17.421875" style="450" customWidth="1"/>
    <col min="3" max="3" width="10.7109375" style="124" customWidth="1"/>
    <col min="4" max="4" width="8.7109375" style="124" customWidth="1"/>
    <col min="5" max="5" width="6.140625" style="597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59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57421875" style="132" customWidth="1"/>
    <col min="20" max="20" width="4.00390625" style="132" customWidth="1"/>
    <col min="21" max="22" width="4.421875" style="132" customWidth="1"/>
    <col min="23" max="23" width="4.140625" style="132" customWidth="1"/>
    <col min="24" max="25" width="3.7109375" style="132" customWidth="1"/>
    <col min="26" max="26" width="3.8515625" style="132" customWidth="1"/>
    <col min="27" max="27" width="4.421875" style="132" customWidth="1"/>
    <col min="28" max="28" width="3.7109375" style="132" customWidth="1"/>
    <col min="29" max="29" width="4.8515625" style="132" customWidth="1"/>
    <col min="30" max="30" width="4.57421875" style="132" customWidth="1"/>
    <col min="31" max="31" width="3.28125" style="132" customWidth="1"/>
    <col min="32" max="32" width="4.57421875" style="132" customWidth="1"/>
    <col min="33" max="33" width="3.140625" style="132" customWidth="1"/>
    <col min="34" max="34" width="4.140625" style="132" customWidth="1"/>
    <col min="35" max="35" width="4.28125" style="132" customWidth="1"/>
    <col min="36" max="36" width="5.140625" style="132" customWidth="1"/>
    <col min="37" max="37" width="3.8515625" style="133" customWidth="1"/>
    <col min="38" max="38" width="3.7109375" style="133" customWidth="1"/>
    <col min="39" max="39" width="2.140625" style="133" customWidth="1"/>
    <col min="40" max="40" width="2.28125" style="133" customWidth="1"/>
    <col min="41" max="41" width="2.421875" style="133" customWidth="1"/>
    <col min="42" max="42" width="4.28125" style="133" customWidth="1"/>
    <col min="43" max="43" width="4.7109375" style="133" customWidth="1"/>
    <col min="44" max="44" width="4.28125" style="133" customWidth="1"/>
    <col min="45" max="45" width="6.28125" style="133" customWidth="1"/>
    <col min="46" max="46" width="5.421875" style="133" customWidth="1"/>
    <col min="47" max="47" width="4.140625" style="133" customWidth="1"/>
    <col min="48" max="48" width="4.421875" style="133" customWidth="1"/>
    <col min="49" max="49" width="3.421875" style="133" customWidth="1"/>
    <col min="50" max="50" width="2.421875" style="133" customWidth="1"/>
    <col min="51" max="61" width="4.28125" style="133" customWidth="1"/>
    <col min="62" max="62" width="0.71875" style="133" customWidth="1"/>
    <col min="63" max="63" width="4.28125" style="133" customWidth="1"/>
    <col min="64" max="66" width="4.28125" style="0" customWidth="1"/>
    <col min="67" max="67" width="0.71875" style="0" customWidth="1"/>
    <col min="68" max="68" width="4.28125" style="0" customWidth="1"/>
    <col min="69" max="69" width="0.71875" style="0" customWidth="1"/>
    <col min="70" max="72" width="4.28125" style="0" customWidth="1"/>
    <col min="73" max="73" width="0.71875" style="0" customWidth="1"/>
    <col min="74" max="75" width="4.28125" style="0" customWidth="1"/>
    <col min="76" max="76" width="0.71875" style="0" customWidth="1"/>
    <col min="77" max="78" width="4.28125" style="0" customWidth="1"/>
    <col min="79" max="79" width="0.71875" style="0" customWidth="1"/>
    <col min="80" max="80" width="4.28125" style="0" customWidth="1"/>
    <col min="81" max="81" width="0.71875" style="0" customWidth="1"/>
    <col min="82" max="82" width="4.28125" style="0" customWidth="1"/>
    <col min="83" max="83" width="0.71875" style="0" customWidth="1"/>
    <col min="84" max="92" width="4.28125" style="0" customWidth="1"/>
    <col min="93" max="93" width="0.71875" style="0" customWidth="1"/>
    <col min="94" max="95" width="4.28125" style="0" customWidth="1"/>
    <col min="96" max="96" width="0.71875" style="0" customWidth="1"/>
    <col min="97" max="99" width="4.28125" style="0" customWidth="1"/>
    <col min="100" max="100" width="0.71875" style="0" customWidth="1"/>
    <col min="101" max="101" width="4.28125" style="0" customWidth="1"/>
  </cols>
  <sheetData>
    <row r="1" spans="1:254" s="161" customFormat="1" ht="12" customHeight="1">
      <c r="A1" s="135" t="s">
        <v>171</v>
      </c>
      <c r="B1" s="141" t="s">
        <v>172</v>
      </c>
      <c r="C1" s="136" t="s">
        <v>173</v>
      </c>
      <c r="D1" s="136" t="s">
        <v>174</v>
      </c>
      <c r="E1" s="137" t="s">
        <v>175</v>
      </c>
      <c r="F1" s="138" t="s">
        <v>176</v>
      </c>
      <c r="G1" s="137" t="s">
        <v>177</v>
      </c>
      <c r="H1" s="139" t="s">
        <v>178</v>
      </c>
      <c r="I1" s="139" t="s">
        <v>179</v>
      </c>
      <c r="J1" s="140" t="s">
        <v>180</v>
      </c>
      <c r="K1" s="140" t="s">
        <v>181</v>
      </c>
      <c r="L1" s="140"/>
      <c r="M1" s="141" t="s">
        <v>182</v>
      </c>
      <c r="N1" s="136" t="s">
        <v>183</v>
      </c>
      <c r="O1" s="136" t="s">
        <v>184</v>
      </c>
      <c r="P1" s="142" t="s">
        <v>185</v>
      </c>
      <c r="Q1" s="141" t="s">
        <v>186</v>
      </c>
      <c r="R1" s="142" t="s">
        <v>187</v>
      </c>
      <c r="S1" s="143" t="s">
        <v>188</v>
      </c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3"/>
      <c r="AO1" s="143"/>
      <c r="AP1" s="143"/>
      <c r="AQ1" s="143"/>
      <c r="AR1" s="143"/>
      <c r="AS1" s="143"/>
      <c r="AT1" s="143"/>
      <c r="AU1" s="143"/>
      <c r="AV1" s="143"/>
      <c r="AW1" s="143"/>
      <c r="AX1" s="143"/>
      <c r="AY1" s="143"/>
      <c r="AZ1" s="143"/>
      <c r="BA1" s="143"/>
      <c r="BB1" s="145" t="s">
        <v>189</v>
      </c>
      <c r="BC1" s="146" t="s">
        <v>190</v>
      </c>
      <c r="BD1" s="146"/>
      <c r="BE1" s="146"/>
      <c r="BF1" s="146"/>
      <c r="BG1" s="146"/>
      <c r="BH1" s="146"/>
      <c r="BI1" s="146"/>
      <c r="BJ1" s="147"/>
      <c r="BK1" s="148" t="s">
        <v>191</v>
      </c>
      <c r="BL1" s="148"/>
      <c r="BM1" s="148"/>
      <c r="BN1" s="148"/>
      <c r="BO1" s="147"/>
      <c r="BP1" s="149"/>
      <c r="BQ1" s="147"/>
      <c r="BR1" s="150" t="s">
        <v>192</v>
      </c>
      <c r="BS1" s="150"/>
      <c r="BT1" s="150"/>
      <c r="BU1" s="147"/>
      <c r="BV1" s="151" t="s">
        <v>193</v>
      </c>
      <c r="BW1" s="151"/>
      <c r="BX1" s="147"/>
      <c r="BY1" s="152" t="s">
        <v>194</v>
      </c>
      <c r="BZ1" s="152"/>
      <c r="CA1" s="147"/>
      <c r="CB1" s="153" t="s">
        <v>195</v>
      </c>
      <c r="CC1" s="147"/>
      <c r="CD1" s="154"/>
      <c r="CE1" s="147"/>
      <c r="CF1" s="155" t="s">
        <v>196</v>
      </c>
      <c r="CG1" s="155"/>
      <c r="CH1" s="155"/>
      <c r="CI1" s="155"/>
      <c r="CJ1" s="155"/>
      <c r="CK1" s="155"/>
      <c r="CL1" s="155"/>
      <c r="CM1" s="155"/>
      <c r="CN1" s="155"/>
      <c r="CO1" s="156"/>
      <c r="CP1" s="157" t="s">
        <v>197</v>
      </c>
      <c r="CQ1" s="157"/>
      <c r="CR1" s="158"/>
      <c r="CS1" s="159" t="s">
        <v>198</v>
      </c>
      <c r="CT1" s="159"/>
      <c r="CU1" s="159"/>
      <c r="CV1" s="156"/>
      <c r="CW1" s="160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5"/>
      <c r="B2" s="141"/>
      <c r="C2" s="136"/>
      <c r="D2" s="136"/>
      <c r="E2" s="137"/>
      <c r="F2" s="138"/>
      <c r="G2" s="137"/>
      <c r="H2" s="139"/>
      <c r="I2" s="139"/>
      <c r="J2" s="139"/>
      <c r="K2" s="139"/>
      <c r="L2" s="139"/>
      <c r="M2" s="141"/>
      <c r="N2" s="141"/>
      <c r="O2" s="141"/>
      <c r="P2" s="141"/>
      <c r="Q2" s="141"/>
      <c r="R2" s="142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145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147"/>
      <c r="BK2" s="194" t="s">
        <v>229</v>
      </c>
      <c r="BL2" s="195" t="s">
        <v>230</v>
      </c>
      <c r="BM2" s="196" t="s">
        <v>231</v>
      </c>
      <c r="BN2" s="196" t="s">
        <v>232</v>
      </c>
      <c r="BO2" s="147"/>
      <c r="BP2" s="197" t="s">
        <v>233</v>
      </c>
      <c r="BQ2" s="147"/>
      <c r="BR2" s="198" t="s">
        <v>234</v>
      </c>
      <c r="BS2" s="198" t="s">
        <v>92</v>
      </c>
      <c r="BT2" s="198" t="s">
        <v>20</v>
      </c>
      <c r="BU2" s="147"/>
      <c r="BV2" s="199" t="s">
        <v>136</v>
      </c>
      <c r="BW2" s="199" t="s">
        <v>235</v>
      </c>
      <c r="BX2" s="147"/>
      <c r="BY2" s="200" t="s">
        <v>236</v>
      </c>
      <c r="BZ2" s="200" t="s">
        <v>26</v>
      </c>
      <c r="CA2" s="147"/>
      <c r="CB2" s="201" t="s">
        <v>87</v>
      </c>
      <c r="CC2" s="147"/>
      <c r="CD2" s="202" t="s">
        <v>102</v>
      </c>
      <c r="CE2" s="147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156"/>
      <c r="CP2" s="207" t="s">
        <v>244</v>
      </c>
      <c r="CQ2" s="208" t="s">
        <v>245</v>
      </c>
      <c r="CR2" s="158"/>
      <c r="CS2" s="209" t="s">
        <v>42</v>
      </c>
      <c r="CT2" s="209" t="s">
        <v>246</v>
      </c>
      <c r="CU2" s="209" t="s">
        <v>247</v>
      </c>
      <c r="CV2" s="156"/>
      <c r="CW2" s="210" t="s">
        <v>248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5"/>
      <c r="B3" s="141"/>
      <c r="C3" s="136"/>
      <c r="D3" s="136"/>
      <c r="E3" s="137"/>
      <c r="F3" s="138"/>
      <c r="G3" s="137"/>
      <c r="H3" s="139"/>
      <c r="I3" s="139"/>
      <c r="J3" s="139"/>
      <c r="K3" s="139"/>
      <c r="L3" s="139"/>
      <c r="M3" s="141"/>
      <c r="N3" s="136"/>
      <c r="O3" s="136"/>
      <c r="P3" s="142"/>
      <c r="Q3" s="141"/>
      <c r="R3" s="142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145"/>
      <c r="BC3" s="193"/>
      <c r="BD3" s="193"/>
      <c r="BE3" s="193"/>
      <c r="BF3" s="193"/>
      <c r="BG3" s="193"/>
      <c r="BH3" s="193"/>
      <c r="BI3" s="193"/>
      <c r="BJ3" s="147"/>
      <c r="BK3" s="194"/>
      <c r="BL3" s="195"/>
      <c r="BM3" s="196"/>
      <c r="BN3" s="196"/>
      <c r="BO3" s="147"/>
      <c r="BP3" s="197"/>
      <c r="BQ3" s="147"/>
      <c r="BR3" s="198"/>
      <c r="BS3" s="198"/>
      <c r="BT3" s="198"/>
      <c r="BU3" s="147"/>
      <c r="BV3" s="199"/>
      <c r="BW3" s="199"/>
      <c r="BX3" s="147"/>
      <c r="BY3" s="200"/>
      <c r="BZ3" s="200"/>
      <c r="CA3" s="147"/>
      <c r="CB3" s="201"/>
      <c r="CC3" s="147"/>
      <c r="CD3" s="202"/>
      <c r="CE3" s="147"/>
      <c r="CF3" s="203"/>
      <c r="CG3" s="204"/>
      <c r="CH3" s="204"/>
      <c r="CI3" s="204"/>
      <c r="CJ3" s="204"/>
      <c r="CK3" s="204"/>
      <c r="CL3" s="204"/>
      <c r="CM3" s="204"/>
      <c r="CN3" s="204"/>
      <c r="CO3" s="156"/>
      <c r="CP3" s="207"/>
      <c r="CQ3" s="208"/>
      <c r="CR3" s="158"/>
      <c r="CS3" s="209"/>
      <c r="CT3" s="209"/>
      <c r="CU3" s="209"/>
      <c r="CV3" s="156"/>
      <c r="CW3" s="210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1" ht="11.25" customHeight="1">
      <c r="A4" s="599" t="s">
        <v>253</v>
      </c>
      <c r="B4" s="550" t="s">
        <v>326</v>
      </c>
      <c r="C4" s="380">
        <v>36098766</v>
      </c>
      <c r="D4" s="323">
        <v>10000</v>
      </c>
      <c r="E4" s="383">
        <v>101.7</v>
      </c>
      <c r="F4" s="382">
        <v>8</v>
      </c>
      <c r="G4" s="383">
        <v>3.2</v>
      </c>
      <c r="H4" s="384" t="s">
        <v>327</v>
      </c>
      <c r="I4" s="386">
        <v>5500</v>
      </c>
      <c r="J4" s="600">
        <v>150000</v>
      </c>
      <c r="K4" s="601">
        <v>3500</v>
      </c>
      <c r="L4" s="602" t="s">
        <v>256</v>
      </c>
      <c r="M4" s="332">
        <v>6</v>
      </c>
      <c r="N4" s="386">
        <v>63000</v>
      </c>
      <c r="O4" s="386">
        <v>1575</v>
      </c>
      <c r="P4" s="603">
        <f>SUM(R4:R9)</f>
        <v>18</v>
      </c>
      <c r="Q4" s="249" t="s">
        <v>328</v>
      </c>
      <c r="R4" s="332">
        <v>8</v>
      </c>
      <c r="S4" s="211"/>
      <c r="T4" s="254"/>
      <c r="U4" s="213"/>
      <c r="V4" s="214"/>
      <c r="W4" s="254"/>
      <c r="X4" s="254"/>
      <c r="Y4" s="216"/>
      <c r="Z4" s="169"/>
      <c r="AA4" s="254"/>
      <c r="AB4" s="254"/>
      <c r="AC4" s="254"/>
      <c r="AD4" s="254"/>
      <c r="AE4" s="222"/>
      <c r="AF4" s="254"/>
      <c r="AG4" s="254"/>
      <c r="AH4" s="254"/>
      <c r="AI4" s="254"/>
      <c r="AJ4" s="254"/>
      <c r="AK4" s="254"/>
      <c r="AL4" s="254"/>
      <c r="AM4" s="254"/>
      <c r="AN4" s="254"/>
      <c r="AO4" s="254"/>
      <c r="AP4" s="254"/>
      <c r="AQ4" s="515"/>
      <c r="AR4" s="254"/>
      <c r="AS4" s="515"/>
      <c r="AT4" s="515"/>
      <c r="AU4" s="515"/>
      <c r="AV4" s="515"/>
      <c r="AW4" s="515"/>
      <c r="AX4" s="515"/>
      <c r="AY4" s="353"/>
      <c r="AZ4" s="353"/>
      <c r="BA4" s="353"/>
      <c r="BB4" s="539"/>
      <c r="BC4" s="228"/>
      <c r="BD4" s="228"/>
      <c r="BE4" s="228"/>
      <c r="BF4" s="228"/>
      <c r="BG4" s="228"/>
      <c r="BH4" s="228"/>
      <c r="BI4" s="228"/>
      <c r="BJ4" s="251"/>
      <c r="BK4" s="290"/>
      <c r="BL4" s="290"/>
      <c r="BM4" s="290"/>
      <c r="BN4" s="290"/>
      <c r="BO4" s="251"/>
      <c r="BP4" s="291"/>
      <c r="BQ4" s="251"/>
      <c r="BR4" s="251"/>
      <c r="BS4" s="259"/>
      <c r="BT4" s="259"/>
      <c r="BU4" s="251"/>
      <c r="BV4" s="251"/>
      <c r="BW4" s="251"/>
      <c r="BX4" s="251"/>
      <c r="BY4" s="260"/>
      <c r="BZ4" s="260"/>
      <c r="CA4" s="251"/>
      <c r="CB4" s="261"/>
      <c r="CC4" s="251"/>
      <c r="CD4" s="262"/>
      <c r="CE4" s="251"/>
      <c r="CF4" s="263"/>
      <c r="CG4" s="263"/>
      <c r="CH4" s="263"/>
      <c r="CI4" s="263"/>
      <c r="CJ4" s="263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64"/>
    </row>
    <row r="5" spans="1:101" ht="11.25" customHeight="1">
      <c r="A5" s="599"/>
      <c r="B5" s="550"/>
      <c r="C5" s="323"/>
      <c r="D5" s="323"/>
      <c r="E5" s="604"/>
      <c r="F5" s="605"/>
      <c r="G5" s="604"/>
      <c r="H5" s="606"/>
      <c r="I5" s="600"/>
      <c r="J5" s="600"/>
      <c r="K5" s="607"/>
      <c r="L5" s="394"/>
      <c r="M5" s="384"/>
      <c r="N5" s="600"/>
      <c r="O5" s="600"/>
      <c r="P5" s="603"/>
      <c r="Q5" s="249" t="s">
        <v>258</v>
      </c>
      <c r="R5" s="332">
        <v>2</v>
      </c>
      <c r="S5" s="289"/>
      <c r="T5" s="289"/>
      <c r="U5" s="213"/>
      <c r="V5" s="214"/>
      <c r="W5" s="289"/>
      <c r="X5" s="289"/>
      <c r="Y5" s="216"/>
      <c r="Z5" s="169"/>
      <c r="AA5" s="254"/>
      <c r="AB5" s="289"/>
      <c r="AC5" s="289"/>
      <c r="AD5" s="289"/>
      <c r="AE5" s="222"/>
      <c r="AF5" s="223"/>
      <c r="AG5" s="289"/>
      <c r="AH5" s="289"/>
      <c r="AI5" s="289"/>
      <c r="AJ5" s="179"/>
      <c r="AK5" s="227"/>
      <c r="AL5" s="181"/>
      <c r="AM5" s="289"/>
      <c r="AN5" s="289"/>
      <c r="AO5" s="289"/>
      <c r="AP5" s="289"/>
      <c r="AQ5" s="289"/>
      <c r="AR5" s="289"/>
      <c r="AS5" s="515"/>
      <c r="AT5" s="515"/>
      <c r="AU5" s="515"/>
      <c r="AV5" s="515"/>
      <c r="AW5" s="515"/>
      <c r="AX5" s="515"/>
      <c r="AY5" s="515"/>
      <c r="AZ5" s="515"/>
      <c r="BA5" s="515"/>
      <c r="BB5" s="539"/>
      <c r="BC5" s="228"/>
      <c r="BD5" s="228"/>
      <c r="BE5" s="228"/>
      <c r="BF5" s="228"/>
      <c r="BG5" s="228"/>
      <c r="BH5" s="228"/>
      <c r="BI5" s="228"/>
      <c r="BJ5" s="251"/>
      <c r="BK5" s="290"/>
      <c r="BL5" s="290"/>
      <c r="BM5" s="290"/>
      <c r="BN5" s="290"/>
      <c r="BO5" s="251"/>
      <c r="BP5" s="251"/>
      <c r="BQ5" s="251"/>
      <c r="BR5" s="251"/>
      <c r="BS5" s="259"/>
      <c r="BT5" s="259"/>
      <c r="BU5" s="251"/>
      <c r="BV5" s="251"/>
      <c r="BW5" s="251"/>
      <c r="BX5" s="251"/>
      <c r="BY5" s="260"/>
      <c r="BZ5" s="260"/>
      <c r="CA5" s="251"/>
      <c r="CB5" s="251"/>
      <c r="CC5" s="251"/>
      <c r="CD5" s="251"/>
      <c r="CE5" s="251"/>
      <c r="CF5" s="263"/>
      <c r="CG5" s="263"/>
      <c r="CH5" s="263"/>
      <c r="CI5" s="263"/>
      <c r="CJ5" s="263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64"/>
    </row>
    <row r="6" spans="1:101" ht="11.25" customHeight="1">
      <c r="A6" s="599"/>
      <c r="B6" s="550"/>
      <c r="C6" s="323"/>
      <c r="D6" s="323"/>
      <c r="E6" s="604"/>
      <c r="F6" s="605"/>
      <c r="G6" s="604"/>
      <c r="H6" s="606"/>
      <c r="I6" s="600"/>
      <c r="J6" s="600"/>
      <c r="K6" s="607"/>
      <c r="L6" s="394"/>
      <c r="M6" s="606"/>
      <c r="N6" s="600"/>
      <c r="O6" s="600"/>
      <c r="P6" s="603"/>
      <c r="Q6" s="249" t="s">
        <v>259</v>
      </c>
      <c r="R6" s="332">
        <v>2</v>
      </c>
      <c r="S6" s="211"/>
      <c r="T6" s="212"/>
      <c r="U6" s="213"/>
      <c r="V6" s="214"/>
      <c r="W6" s="289"/>
      <c r="X6" s="167"/>
      <c r="Y6" s="289"/>
      <c r="Z6" s="169"/>
      <c r="AA6" s="254"/>
      <c r="AB6" s="289"/>
      <c r="AC6" s="289"/>
      <c r="AD6" s="289"/>
      <c r="AE6" s="222"/>
      <c r="AF6" s="223"/>
      <c r="AG6" s="289"/>
      <c r="AH6" s="289"/>
      <c r="AI6" s="289"/>
      <c r="AJ6" s="289"/>
      <c r="AK6" s="289"/>
      <c r="AL6" s="181"/>
      <c r="AM6" s="289"/>
      <c r="AN6" s="289"/>
      <c r="AO6" s="289"/>
      <c r="AP6" s="289"/>
      <c r="AQ6" s="515"/>
      <c r="AR6" s="289"/>
      <c r="AS6" s="515"/>
      <c r="AT6" s="515"/>
      <c r="AU6" s="515"/>
      <c r="AV6" s="515"/>
      <c r="AW6" s="515"/>
      <c r="AX6" s="515"/>
      <c r="AY6" s="353"/>
      <c r="AZ6" s="353"/>
      <c r="BA6" s="353"/>
      <c r="BB6" s="539"/>
      <c r="BC6" s="228"/>
      <c r="BD6" s="228"/>
      <c r="BE6" s="228"/>
      <c r="BF6" s="228"/>
      <c r="BG6" s="228"/>
      <c r="BH6" s="228"/>
      <c r="BI6" s="228"/>
      <c r="BJ6" s="251"/>
      <c r="BK6" s="290"/>
      <c r="BL6" s="290"/>
      <c r="BM6" s="290"/>
      <c r="BN6" s="290"/>
      <c r="BO6" s="251"/>
      <c r="BP6" s="251"/>
      <c r="BQ6" s="251"/>
      <c r="BR6" s="251"/>
      <c r="BS6" s="259"/>
      <c r="BT6" s="259"/>
      <c r="BU6" s="251"/>
      <c r="BV6" s="251"/>
      <c r="BW6" s="251"/>
      <c r="BX6" s="251"/>
      <c r="BY6" s="260"/>
      <c r="BZ6" s="260"/>
      <c r="CA6" s="251"/>
      <c r="CB6" s="251"/>
      <c r="CC6" s="251"/>
      <c r="CD6" s="251"/>
      <c r="CE6" s="251"/>
      <c r="CF6" s="263"/>
      <c r="CG6" s="263"/>
      <c r="CH6" s="263"/>
      <c r="CI6" s="263"/>
      <c r="CJ6" s="263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64"/>
    </row>
    <row r="7" spans="1:101" ht="11.25" customHeight="1">
      <c r="A7" s="599"/>
      <c r="B7" s="550"/>
      <c r="C7" s="323"/>
      <c r="D7" s="323"/>
      <c r="E7" s="604"/>
      <c r="F7" s="605"/>
      <c r="G7" s="604"/>
      <c r="H7" s="606"/>
      <c r="I7" s="600"/>
      <c r="J7" s="600"/>
      <c r="K7" s="607"/>
      <c r="L7" s="394"/>
      <c r="M7" s="606"/>
      <c r="N7" s="600"/>
      <c r="O7" s="600"/>
      <c r="P7" s="603"/>
      <c r="Q7" s="249" t="s">
        <v>260</v>
      </c>
      <c r="R7" s="332">
        <v>2</v>
      </c>
      <c r="S7" s="289"/>
      <c r="T7" s="289"/>
      <c r="U7" s="213"/>
      <c r="V7" s="214"/>
      <c r="W7" s="289"/>
      <c r="X7" s="289"/>
      <c r="Y7" s="216"/>
      <c r="Z7" s="169"/>
      <c r="AA7" s="254"/>
      <c r="AB7" s="289"/>
      <c r="AC7" s="289"/>
      <c r="AD7" s="289"/>
      <c r="AE7" s="222"/>
      <c r="AF7" s="223"/>
      <c r="AG7" s="289"/>
      <c r="AH7" s="289"/>
      <c r="AI7" s="289"/>
      <c r="AJ7" s="179"/>
      <c r="AK7" s="227"/>
      <c r="AL7" s="181"/>
      <c r="AM7" s="289"/>
      <c r="AN7" s="289"/>
      <c r="AO7" s="289"/>
      <c r="AP7" s="289"/>
      <c r="AQ7" s="289"/>
      <c r="AR7" s="289"/>
      <c r="AS7" s="515"/>
      <c r="AT7" s="515"/>
      <c r="AU7" s="515"/>
      <c r="AV7" s="515"/>
      <c r="AW7" s="515"/>
      <c r="AX7" s="515"/>
      <c r="AY7" s="515"/>
      <c r="AZ7" s="515"/>
      <c r="BA7" s="515"/>
      <c r="BB7" s="539"/>
      <c r="BC7" s="228"/>
      <c r="BD7" s="228"/>
      <c r="BE7" s="228"/>
      <c r="BF7" s="228"/>
      <c r="BG7" s="228"/>
      <c r="BH7" s="228"/>
      <c r="BI7" s="228"/>
      <c r="BJ7" s="251"/>
      <c r="BK7" s="290"/>
      <c r="BL7" s="290"/>
      <c r="BM7" s="290"/>
      <c r="BN7" s="290"/>
      <c r="BO7" s="251"/>
      <c r="BP7" s="251"/>
      <c r="BQ7" s="251"/>
      <c r="BR7" s="251"/>
      <c r="BS7" s="259"/>
      <c r="BT7" s="259"/>
      <c r="BU7" s="251"/>
      <c r="BV7" s="251"/>
      <c r="BW7" s="251"/>
      <c r="BX7" s="251"/>
      <c r="BY7" s="260"/>
      <c r="BZ7" s="260"/>
      <c r="CA7" s="251"/>
      <c r="CB7" s="251"/>
      <c r="CC7" s="251"/>
      <c r="CD7" s="251"/>
      <c r="CE7" s="251"/>
      <c r="CF7" s="263"/>
      <c r="CG7" s="263"/>
      <c r="CH7" s="263"/>
      <c r="CI7" s="263"/>
      <c r="CJ7" s="263"/>
      <c r="CK7" s="251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V7" s="251"/>
      <c r="CW7" s="264"/>
    </row>
    <row r="8" spans="1:101" ht="11.25" customHeight="1">
      <c r="A8" s="599"/>
      <c r="B8" s="550"/>
      <c r="C8" s="323"/>
      <c r="D8" s="323"/>
      <c r="E8" s="604"/>
      <c r="F8" s="605"/>
      <c r="G8" s="604"/>
      <c r="H8" s="606"/>
      <c r="I8" s="600"/>
      <c r="J8" s="600"/>
      <c r="K8" s="607"/>
      <c r="L8" s="394"/>
      <c r="M8" s="606"/>
      <c r="N8" s="600"/>
      <c r="O8" s="600"/>
      <c r="P8" s="603"/>
      <c r="Q8" s="249" t="s">
        <v>261</v>
      </c>
      <c r="R8" s="332">
        <v>2</v>
      </c>
      <c r="S8" s="211"/>
      <c r="T8" s="212"/>
      <c r="U8" s="213"/>
      <c r="V8" s="214"/>
      <c r="W8" s="289"/>
      <c r="X8" s="167"/>
      <c r="Y8" s="216"/>
      <c r="Z8" s="169"/>
      <c r="AA8" s="254"/>
      <c r="AB8" s="289"/>
      <c r="AC8" s="289"/>
      <c r="AD8" s="289"/>
      <c r="AE8" s="222"/>
      <c r="AF8" s="223"/>
      <c r="AG8" s="289"/>
      <c r="AH8" s="289"/>
      <c r="AI8" s="289"/>
      <c r="AJ8" s="289"/>
      <c r="AK8" s="289"/>
      <c r="AL8" s="181"/>
      <c r="AM8" s="289"/>
      <c r="AN8" s="289"/>
      <c r="AO8" s="289"/>
      <c r="AP8" s="289"/>
      <c r="AQ8" s="515"/>
      <c r="AR8" s="289"/>
      <c r="AS8" s="515"/>
      <c r="AT8" s="515"/>
      <c r="AU8" s="515"/>
      <c r="AV8" s="515"/>
      <c r="AW8" s="515"/>
      <c r="AX8" s="515"/>
      <c r="AY8" s="515"/>
      <c r="AZ8" s="515"/>
      <c r="BA8" s="515"/>
      <c r="BB8" s="539"/>
      <c r="BC8" s="228"/>
      <c r="BD8" s="228"/>
      <c r="BE8" s="228"/>
      <c r="BF8" s="228"/>
      <c r="BG8" s="228"/>
      <c r="BH8" s="228"/>
      <c r="BI8" s="228"/>
      <c r="BJ8" s="251"/>
      <c r="BK8" s="290"/>
      <c r="BL8" s="290"/>
      <c r="BM8" s="290"/>
      <c r="BN8" s="290"/>
      <c r="BO8" s="251"/>
      <c r="BP8" s="251"/>
      <c r="BQ8" s="251"/>
      <c r="BR8" s="251"/>
      <c r="BS8" s="259"/>
      <c r="BT8" s="259"/>
      <c r="BU8" s="251"/>
      <c r="BV8" s="251"/>
      <c r="BW8" s="251"/>
      <c r="BX8" s="251"/>
      <c r="BY8" s="260"/>
      <c r="BZ8" s="260"/>
      <c r="CA8" s="251"/>
      <c r="CB8" s="251"/>
      <c r="CC8" s="251"/>
      <c r="CD8" s="251"/>
      <c r="CE8" s="251"/>
      <c r="CF8" s="263"/>
      <c r="CG8" s="263"/>
      <c r="CH8" s="263"/>
      <c r="CI8" s="263"/>
      <c r="CJ8" s="263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64"/>
    </row>
    <row r="9" spans="1:101" ht="11.25" customHeight="1">
      <c r="A9" s="599"/>
      <c r="B9" s="550"/>
      <c r="C9" s="323"/>
      <c r="D9" s="323"/>
      <c r="E9" s="604"/>
      <c r="F9" s="605"/>
      <c r="G9" s="604"/>
      <c r="H9" s="606"/>
      <c r="I9" s="600"/>
      <c r="J9" s="600"/>
      <c r="K9" s="607"/>
      <c r="L9" s="394"/>
      <c r="M9" s="606"/>
      <c r="N9" s="600"/>
      <c r="O9" s="600"/>
      <c r="P9" s="603"/>
      <c r="Q9" s="249" t="s">
        <v>262</v>
      </c>
      <c r="R9" s="384">
        <v>2</v>
      </c>
      <c r="S9" s="211"/>
      <c r="T9" s="212"/>
      <c r="U9" s="213"/>
      <c r="V9" s="214"/>
      <c r="W9" s="293"/>
      <c r="X9" s="167"/>
      <c r="Y9" s="216"/>
      <c r="Z9" s="169"/>
      <c r="AA9" s="254"/>
      <c r="AB9" s="293"/>
      <c r="AC9" s="293"/>
      <c r="AD9" s="293"/>
      <c r="AE9" s="222"/>
      <c r="AF9" s="223"/>
      <c r="AG9" s="293"/>
      <c r="AH9" s="293"/>
      <c r="AI9" s="293"/>
      <c r="AJ9" s="293"/>
      <c r="AK9" s="293"/>
      <c r="AL9" s="181"/>
      <c r="AM9" s="293"/>
      <c r="AN9" s="293"/>
      <c r="AO9" s="293"/>
      <c r="AP9" s="293"/>
      <c r="AQ9" s="515"/>
      <c r="AR9" s="293"/>
      <c r="AS9" s="515"/>
      <c r="AT9" s="515"/>
      <c r="AU9" s="515"/>
      <c r="AV9" s="515"/>
      <c r="AW9" s="515"/>
      <c r="AX9" s="515"/>
      <c r="AY9" s="515"/>
      <c r="AZ9" s="515"/>
      <c r="BA9" s="515"/>
      <c r="BB9" s="539"/>
      <c r="BC9" s="228"/>
      <c r="BD9" s="228"/>
      <c r="BE9" s="228"/>
      <c r="BF9" s="228"/>
      <c r="BG9" s="228"/>
      <c r="BH9" s="228"/>
      <c r="BI9" s="228"/>
      <c r="BJ9" s="251"/>
      <c r="BK9" s="290"/>
      <c r="BL9" s="290"/>
      <c r="BM9" s="290"/>
      <c r="BN9" s="290"/>
      <c r="BO9" s="251"/>
      <c r="BP9" s="251"/>
      <c r="BQ9" s="251"/>
      <c r="BR9" s="251"/>
      <c r="BS9" s="259"/>
      <c r="BT9" s="259"/>
      <c r="BU9" s="251"/>
      <c r="BV9" s="251"/>
      <c r="BW9" s="251"/>
      <c r="BX9" s="251"/>
      <c r="BY9" s="260"/>
      <c r="BZ9" s="260"/>
      <c r="CA9" s="251"/>
      <c r="CB9" s="251"/>
      <c r="CC9" s="251"/>
      <c r="CD9" s="251"/>
      <c r="CE9" s="251"/>
      <c r="CF9" s="263"/>
      <c r="CG9" s="263"/>
      <c r="CH9" s="263"/>
      <c r="CI9" s="263"/>
      <c r="CJ9" s="263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64"/>
    </row>
    <row r="10" spans="1:253" s="122" customFormat="1" ht="4.5" customHeight="1">
      <c r="A10" s="599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</row>
    <row r="11" spans="1:256" s="132" customFormat="1" ht="11.25" customHeight="1">
      <c r="A11" s="599"/>
      <c r="B11" s="609" t="s">
        <v>329</v>
      </c>
      <c r="C11" s="307" t="s">
        <v>276</v>
      </c>
      <c r="D11" s="610">
        <v>10000</v>
      </c>
      <c r="E11" s="381">
        <v>132</v>
      </c>
      <c r="F11" s="611">
        <v>13</v>
      </c>
      <c r="G11" s="381">
        <v>2.9</v>
      </c>
      <c r="H11" s="612" t="s">
        <v>330</v>
      </c>
      <c r="I11" s="385">
        <v>6050</v>
      </c>
      <c r="J11" s="385">
        <v>120000</v>
      </c>
      <c r="K11" s="570">
        <v>2950</v>
      </c>
      <c r="L11" s="612" t="s">
        <v>256</v>
      </c>
      <c r="M11" s="550">
        <v>7</v>
      </c>
      <c r="N11" s="385">
        <v>63000</v>
      </c>
      <c r="O11" s="385">
        <v>1575</v>
      </c>
      <c r="P11" s="603">
        <v>18</v>
      </c>
      <c r="Q11" s="249" t="s">
        <v>328</v>
      </c>
      <c r="R11" s="332">
        <v>8</v>
      </c>
      <c r="S11" s="390"/>
      <c r="T11" s="390"/>
      <c r="U11" s="213"/>
      <c r="V11" s="214"/>
      <c r="W11" s="390"/>
      <c r="X11" s="390"/>
      <c r="Y11" s="390"/>
      <c r="Z11" s="169"/>
      <c r="AA11" s="218"/>
      <c r="AB11" s="390"/>
      <c r="AC11" s="390"/>
      <c r="AD11" s="390"/>
      <c r="AE11" s="390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53"/>
      <c r="AZ11" s="353"/>
      <c r="BA11" s="353"/>
      <c r="BB11" s="613"/>
      <c r="BC11" s="228"/>
      <c r="BD11" s="228"/>
      <c r="BE11" s="228"/>
      <c r="BF11" s="228"/>
      <c r="BG11" s="228"/>
      <c r="BH11" s="228"/>
      <c r="BI11" s="228"/>
      <c r="BJ11" s="251"/>
      <c r="BK11" s="290"/>
      <c r="BL11" s="290"/>
      <c r="BM11" s="290"/>
      <c r="BN11" s="290"/>
      <c r="BO11" s="251"/>
      <c r="BP11" s="291"/>
      <c r="BQ11" s="251"/>
      <c r="BR11" s="251"/>
      <c r="BS11" s="259"/>
      <c r="BT11" s="259"/>
      <c r="BU11" s="251"/>
      <c r="BV11" s="251"/>
      <c r="BW11" s="251"/>
      <c r="BX11" s="251"/>
      <c r="BY11" s="260"/>
      <c r="BZ11" s="260"/>
      <c r="CA11" s="251"/>
      <c r="CB11" s="261"/>
      <c r="CC11" s="251"/>
      <c r="CD11" s="262"/>
      <c r="CE11" s="251"/>
      <c r="CF11" s="263"/>
      <c r="CG11" s="263"/>
      <c r="CH11" s="263"/>
      <c r="CI11" s="263"/>
      <c r="CJ11" s="263"/>
      <c r="CK11" s="251"/>
      <c r="CL11" s="251"/>
      <c r="CM11" s="251"/>
      <c r="CN11" s="251"/>
      <c r="CO11" s="251"/>
      <c r="CP11" s="251"/>
      <c r="CQ11" s="251"/>
      <c r="CR11" s="251"/>
      <c r="CS11" s="251"/>
      <c r="CT11" s="251"/>
      <c r="CU11" s="251"/>
      <c r="CV11" s="251"/>
      <c r="CW11" s="264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s="132" customFormat="1" ht="11.25" customHeight="1">
      <c r="A12" s="599"/>
      <c r="B12" s="609"/>
      <c r="C12" s="307" t="s">
        <v>277</v>
      </c>
      <c r="D12" s="391"/>
      <c r="E12" s="392"/>
      <c r="F12" s="393"/>
      <c r="G12" s="392"/>
      <c r="H12" s="394"/>
      <c r="I12" s="395"/>
      <c r="J12" s="395"/>
      <c r="K12" s="614"/>
      <c r="L12" s="394"/>
      <c r="M12" s="550"/>
      <c r="N12" s="395"/>
      <c r="O12" s="395"/>
      <c r="P12" s="603"/>
      <c r="Q12" s="249" t="s">
        <v>258</v>
      </c>
      <c r="R12" s="332">
        <v>2</v>
      </c>
      <c r="S12" s="390"/>
      <c r="T12" s="390"/>
      <c r="U12" s="213"/>
      <c r="V12" s="214"/>
      <c r="W12" s="390"/>
      <c r="X12" s="390"/>
      <c r="Y12" s="216"/>
      <c r="Z12" s="169"/>
      <c r="AA12" s="218"/>
      <c r="AB12" s="390"/>
      <c r="AC12" s="390"/>
      <c r="AD12" s="390"/>
      <c r="AE12" s="390"/>
      <c r="AF12" s="223"/>
      <c r="AG12" s="390"/>
      <c r="AH12" s="390"/>
      <c r="AI12" s="390"/>
      <c r="AJ12" s="179"/>
      <c r="AK12" s="227"/>
      <c r="AL12" s="181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613"/>
      <c r="BC12" s="228"/>
      <c r="BD12" s="228"/>
      <c r="BE12" s="228"/>
      <c r="BF12" s="228"/>
      <c r="BG12" s="228"/>
      <c r="BH12" s="228"/>
      <c r="BI12" s="228"/>
      <c r="BJ12" s="251"/>
      <c r="BK12" s="290"/>
      <c r="BL12" s="290"/>
      <c r="BM12" s="290"/>
      <c r="BN12" s="290"/>
      <c r="BO12" s="251"/>
      <c r="BP12" s="251"/>
      <c r="BQ12" s="251"/>
      <c r="BR12" s="251"/>
      <c r="BS12" s="259"/>
      <c r="BT12" s="259"/>
      <c r="BU12" s="251"/>
      <c r="BV12" s="251"/>
      <c r="BW12" s="251"/>
      <c r="BX12" s="251"/>
      <c r="BY12" s="260"/>
      <c r="BZ12" s="260"/>
      <c r="CA12" s="251"/>
      <c r="CB12" s="251"/>
      <c r="CC12" s="251"/>
      <c r="CD12" s="251"/>
      <c r="CE12" s="251"/>
      <c r="CF12" s="263"/>
      <c r="CG12" s="263"/>
      <c r="CH12" s="263"/>
      <c r="CI12" s="263"/>
      <c r="CJ12" s="263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64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2" customFormat="1" ht="11.25" customHeight="1">
      <c r="A13" s="599"/>
      <c r="B13" s="609"/>
      <c r="C13" s="615"/>
      <c r="D13" s="615"/>
      <c r="E13" s="616"/>
      <c r="F13" s="615"/>
      <c r="G13" s="615"/>
      <c r="H13" s="615"/>
      <c r="I13" s="615"/>
      <c r="J13" s="615"/>
      <c r="K13" s="615"/>
      <c r="L13" s="615"/>
      <c r="M13" s="550"/>
      <c r="N13" s="615"/>
      <c r="O13" s="615"/>
      <c r="P13" s="603"/>
      <c r="Q13" s="249" t="s">
        <v>259</v>
      </c>
      <c r="R13" s="332">
        <v>2</v>
      </c>
      <c r="S13" s="211"/>
      <c r="T13" s="212"/>
      <c r="U13" s="213"/>
      <c r="V13" s="214"/>
      <c r="W13" s="390"/>
      <c r="X13" s="390"/>
      <c r="Y13" s="390"/>
      <c r="Z13" s="169"/>
      <c r="AA13" s="390"/>
      <c r="AB13" s="390"/>
      <c r="AC13" s="390"/>
      <c r="AD13" s="390"/>
      <c r="AE13" s="390"/>
      <c r="AF13" s="223"/>
      <c r="AG13" s="390"/>
      <c r="AH13" s="390"/>
      <c r="AI13" s="390"/>
      <c r="AJ13" s="390"/>
      <c r="AK13" s="390"/>
      <c r="AL13" s="181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53"/>
      <c r="AZ13" s="353"/>
      <c r="BA13" s="353"/>
      <c r="BB13" s="613"/>
      <c r="BC13" s="228"/>
      <c r="BD13" s="228"/>
      <c r="BE13" s="228"/>
      <c r="BF13" s="228"/>
      <c r="BG13" s="228"/>
      <c r="BH13" s="228"/>
      <c r="BI13" s="228"/>
      <c r="BJ13" s="251"/>
      <c r="BK13" s="290"/>
      <c r="BL13" s="290"/>
      <c r="BM13" s="290"/>
      <c r="BN13" s="290"/>
      <c r="BO13" s="251"/>
      <c r="BP13" s="251"/>
      <c r="BQ13" s="251"/>
      <c r="BR13" s="251"/>
      <c r="BS13" s="259"/>
      <c r="BT13" s="259"/>
      <c r="BU13" s="251"/>
      <c r="BV13" s="251"/>
      <c r="BW13" s="251"/>
      <c r="BX13" s="251"/>
      <c r="BY13" s="260"/>
      <c r="BZ13" s="260"/>
      <c r="CA13" s="251"/>
      <c r="CB13" s="251"/>
      <c r="CC13" s="251"/>
      <c r="CD13" s="251"/>
      <c r="CE13" s="251"/>
      <c r="CF13" s="263"/>
      <c r="CG13" s="263"/>
      <c r="CH13" s="263"/>
      <c r="CI13" s="263"/>
      <c r="CJ13" s="263"/>
      <c r="CK13" s="251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64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2" customFormat="1" ht="11.25" customHeight="1">
      <c r="A14" s="599"/>
      <c r="B14" s="609"/>
      <c r="C14" s="615"/>
      <c r="D14" s="615"/>
      <c r="E14" s="616"/>
      <c r="F14" s="615"/>
      <c r="G14" s="615"/>
      <c r="H14" s="615"/>
      <c r="I14" s="615"/>
      <c r="J14" s="615"/>
      <c r="K14" s="615"/>
      <c r="L14" s="615"/>
      <c r="M14" s="550"/>
      <c r="N14" s="615"/>
      <c r="O14" s="615"/>
      <c r="P14" s="603"/>
      <c r="Q14" s="249" t="s">
        <v>260</v>
      </c>
      <c r="R14" s="332">
        <v>2</v>
      </c>
      <c r="S14" s="390"/>
      <c r="T14" s="390"/>
      <c r="U14" s="213"/>
      <c r="V14" s="214"/>
      <c r="W14" s="390"/>
      <c r="X14" s="390"/>
      <c r="Y14" s="216"/>
      <c r="Z14" s="169"/>
      <c r="AA14" s="218"/>
      <c r="AB14" s="390"/>
      <c r="AC14" s="390"/>
      <c r="AD14" s="390"/>
      <c r="AE14" s="390"/>
      <c r="AF14" s="223"/>
      <c r="AG14" s="390"/>
      <c r="AH14" s="390"/>
      <c r="AI14" s="390"/>
      <c r="AJ14" s="179"/>
      <c r="AK14" s="227"/>
      <c r="AL14" s="181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613"/>
      <c r="BC14" s="228"/>
      <c r="BD14" s="228"/>
      <c r="BE14" s="228"/>
      <c r="BF14" s="228"/>
      <c r="BG14" s="228"/>
      <c r="BH14" s="228"/>
      <c r="BI14" s="228"/>
      <c r="BJ14" s="251"/>
      <c r="BK14" s="290"/>
      <c r="BL14" s="290"/>
      <c r="BM14" s="290"/>
      <c r="BN14" s="290"/>
      <c r="BO14" s="251"/>
      <c r="BP14" s="251"/>
      <c r="BQ14" s="251"/>
      <c r="BR14" s="251"/>
      <c r="BS14" s="259"/>
      <c r="BT14" s="259"/>
      <c r="BU14" s="251"/>
      <c r="BV14" s="251"/>
      <c r="BW14" s="251"/>
      <c r="BX14" s="251"/>
      <c r="BY14" s="260"/>
      <c r="BZ14" s="260"/>
      <c r="CA14" s="251"/>
      <c r="CB14" s="251"/>
      <c r="CC14" s="251"/>
      <c r="CD14" s="251"/>
      <c r="CE14" s="251"/>
      <c r="CF14" s="263"/>
      <c r="CG14" s="263"/>
      <c r="CH14" s="263"/>
      <c r="CI14" s="263"/>
      <c r="CJ14" s="263"/>
      <c r="CK14" s="251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6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2" customFormat="1" ht="11.25" customHeight="1">
      <c r="A15" s="599"/>
      <c r="B15" s="609"/>
      <c r="C15" s="615"/>
      <c r="D15" s="615"/>
      <c r="E15" s="616"/>
      <c r="F15" s="615"/>
      <c r="G15" s="615"/>
      <c r="H15" s="615"/>
      <c r="I15" s="615"/>
      <c r="J15" s="615"/>
      <c r="K15" s="615"/>
      <c r="L15" s="615"/>
      <c r="M15" s="550"/>
      <c r="N15" s="615"/>
      <c r="O15" s="615"/>
      <c r="P15" s="603"/>
      <c r="Q15" s="249" t="s">
        <v>261</v>
      </c>
      <c r="R15" s="332">
        <v>2</v>
      </c>
      <c r="S15" s="211"/>
      <c r="T15" s="212"/>
      <c r="U15" s="213"/>
      <c r="V15" s="214"/>
      <c r="W15" s="390"/>
      <c r="X15" s="390"/>
      <c r="Y15" s="216"/>
      <c r="Z15" s="169"/>
      <c r="AA15" s="218"/>
      <c r="AB15" s="390"/>
      <c r="AC15" s="390"/>
      <c r="AD15" s="390"/>
      <c r="AE15" s="390"/>
      <c r="AF15" s="223"/>
      <c r="AG15" s="390"/>
      <c r="AH15" s="390"/>
      <c r="AI15" s="390"/>
      <c r="AJ15" s="390"/>
      <c r="AK15" s="390"/>
      <c r="AL15" s="181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 s="613"/>
      <c r="BC15" s="228"/>
      <c r="BD15" s="228"/>
      <c r="BE15" s="228"/>
      <c r="BF15" s="228"/>
      <c r="BG15" s="228"/>
      <c r="BH15" s="228"/>
      <c r="BI15" s="228"/>
      <c r="BJ15" s="251"/>
      <c r="BK15" s="290"/>
      <c r="BL15" s="290"/>
      <c r="BM15" s="290"/>
      <c r="BN15" s="290"/>
      <c r="BO15" s="251"/>
      <c r="BP15" s="251"/>
      <c r="BQ15" s="251"/>
      <c r="BR15" s="251"/>
      <c r="BS15" s="259"/>
      <c r="BT15" s="259"/>
      <c r="BU15" s="251"/>
      <c r="BV15" s="251"/>
      <c r="BW15" s="251"/>
      <c r="BX15" s="251"/>
      <c r="BY15" s="260"/>
      <c r="BZ15" s="260"/>
      <c r="CA15" s="251"/>
      <c r="CB15" s="251"/>
      <c r="CC15" s="251"/>
      <c r="CD15" s="251"/>
      <c r="CE15" s="251"/>
      <c r="CF15" s="263"/>
      <c r="CG15" s="263"/>
      <c r="CH15" s="263"/>
      <c r="CI15" s="263"/>
      <c r="CJ15" s="263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64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2" customFormat="1" ht="11.25" customHeight="1">
      <c r="A16" s="599"/>
      <c r="B16" s="609"/>
      <c r="C16" s="617"/>
      <c r="D16" s="617"/>
      <c r="E16" s="618"/>
      <c r="F16" s="617"/>
      <c r="G16" s="617"/>
      <c r="H16" s="617"/>
      <c r="I16" s="617"/>
      <c r="J16" s="617"/>
      <c r="K16" s="617"/>
      <c r="L16" s="617"/>
      <c r="M16" s="550"/>
      <c r="N16" s="617"/>
      <c r="O16" s="617"/>
      <c r="P16" s="603"/>
      <c r="Q16" s="249" t="s">
        <v>262</v>
      </c>
      <c r="R16" s="332">
        <v>2</v>
      </c>
      <c r="S16" s="211"/>
      <c r="T16" s="212"/>
      <c r="U16" s="213"/>
      <c r="V16" s="214"/>
      <c r="W16" s="390"/>
      <c r="X16" s="390"/>
      <c r="Y16" s="216"/>
      <c r="Z16" s="169"/>
      <c r="AA16" s="218"/>
      <c r="AB16" s="390"/>
      <c r="AC16" s="390"/>
      <c r="AD16" s="390"/>
      <c r="AE16" s="390"/>
      <c r="AF16" s="223"/>
      <c r="AG16" s="390"/>
      <c r="AH16" s="390"/>
      <c r="AI16" s="390"/>
      <c r="AJ16" s="390"/>
      <c r="AK16" s="390"/>
      <c r="AL16" s="181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613"/>
      <c r="BC16" s="228"/>
      <c r="BD16" s="228"/>
      <c r="BE16" s="228"/>
      <c r="BF16" s="228"/>
      <c r="BG16" s="228"/>
      <c r="BH16" s="228"/>
      <c r="BI16" s="228"/>
      <c r="BJ16" s="251"/>
      <c r="BK16" s="290"/>
      <c r="BL16" s="290"/>
      <c r="BM16" s="290"/>
      <c r="BN16" s="290"/>
      <c r="BO16" s="251"/>
      <c r="BP16" s="251"/>
      <c r="BQ16" s="251"/>
      <c r="BR16" s="251"/>
      <c r="BS16" s="259"/>
      <c r="BT16" s="259"/>
      <c r="BU16" s="251"/>
      <c r="BV16" s="251"/>
      <c r="BW16" s="251"/>
      <c r="BX16" s="251"/>
      <c r="BY16" s="260"/>
      <c r="BZ16" s="260"/>
      <c r="CA16" s="251"/>
      <c r="CB16" s="251"/>
      <c r="CC16" s="251"/>
      <c r="CD16" s="251"/>
      <c r="CE16" s="251"/>
      <c r="CF16" s="263"/>
      <c r="CG16" s="263"/>
      <c r="CH16" s="263"/>
      <c r="CI16" s="263"/>
      <c r="CJ16" s="263"/>
      <c r="CK16" s="251"/>
      <c r="CL16" s="251"/>
      <c r="CM16" s="251"/>
      <c r="CN16" s="251"/>
      <c r="CO16" s="251"/>
      <c r="CP16" s="251"/>
      <c r="CQ16" s="251"/>
      <c r="CR16" s="251"/>
      <c r="CS16" s="251"/>
      <c r="CT16" s="251"/>
      <c r="CU16" s="251"/>
      <c r="CV16" s="251"/>
      <c r="CW16" s="264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101" s="122" customFormat="1" ht="5.25" customHeight="1">
      <c r="A17" s="279"/>
      <c r="B17" s="279"/>
      <c r="C17" s="279"/>
      <c r="D17" s="279"/>
      <c r="E17" s="279"/>
      <c r="F17" s="279"/>
      <c r="G17" s="279"/>
      <c r="H17" s="279"/>
      <c r="I17" s="279"/>
      <c r="J17" s="279"/>
      <c r="K17" s="279"/>
      <c r="L17" s="279"/>
      <c r="M17" s="279"/>
      <c r="N17" s="279"/>
      <c r="O17" s="279"/>
      <c r="P17" s="279"/>
      <c r="Q17" s="279"/>
      <c r="R17" s="279"/>
      <c r="S17" s="279"/>
      <c r="T17" s="279"/>
      <c r="U17" s="279"/>
      <c r="V17" s="279"/>
      <c r="W17" s="279"/>
      <c r="X17" s="279"/>
      <c r="Y17" s="279"/>
      <c r="Z17" s="279"/>
      <c r="AA17" s="279"/>
      <c r="AB17" s="279"/>
      <c r="AC17" s="279"/>
      <c r="AD17" s="279"/>
      <c r="AE17" s="279"/>
      <c r="AF17" s="279"/>
      <c r="AG17" s="279"/>
      <c r="AH17" s="279"/>
      <c r="AI17" s="279"/>
      <c r="AJ17" s="279"/>
      <c r="AK17" s="279"/>
      <c r="AL17" s="279"/>
      <c r="AM17" s="279"/>
      <c r="AN17" s="279"/>
      <c r="AO17" s="279"/>
      <c r="AP17" s="279"/>
      <c r="AQ17" s="279"/>
      <c r="AR17" s="279"/>
      <c r="AS17" s="279"/>
      <c r="AT17" s="279"/>
      <c r="AU17" s="279"/>
      <c r="AV17" s="279"/>
      <c r="AW17" s="279"/>
      <c r="AX17" s="279"/>
      <c r="AY17" s="279"/>
      <c r="AZ17" s="279"/>
      <c r="BA17" s="279"/>
      <c r="BB17" s="279"/>
      <c r="BC17" s="279"/>
      <c r="BD17" s="279"/>
      <c r="BE17" s="279"/>
      <c r="BF17" s="279"/>
      <c r="BG17" s="279"/>
      <c r="BH17" s="279"/>
      <c r="BI17" s="279"/>
      <c r="BJ17" s="279"/>
      <c r="BK17" s="279"/>
      <c r="BL17" s="279"/>
      <c r="BM17" s="279"/>
      <c r="BN17" s="279"/>
      <c r="BO17" s="279"/>
      <c r="BP17" s="279"/>
      <c r="BQ17" s="279"/>
      <c r="BR17" s="279"/>
      <c r="BS17" s="279"/>
      <c r="BT17" s="279"/>
      <c r="BU17" s="279"/>
      <c r="BV17" s="279"/>
      <c r="BW17" s="279"/>
      <c r="BX17" s="279"/>
      <c r="BY17" s="279"/>
      <c r="BZ17" s="279"/>
      <c r="CA17" s="279"/>
      <c r="CB17" s="279"/>
      <c r="CC17" s="279"/>
      <c r="CD17" s="279"/>
      <c r="CE17" s="279"/>
      <c r="CF17" s="279"/>
      <c r="CG17" s="279"/>
      <c r="CH17" s="279"/>
      <c r="CI17" s="279"/>
      <c r="CJ17" s="279"/>
      <c r="CK17" s="279"/>
      <c r="CL17" s="279"/>
      <c r="CM17" s="279"/>
      <c r="CN17" s="279"/>
      <c r="CO17" s="279"/>
      <c r="CP17" s="279"/>
      <c r="CQ17" s="279"/>
      <c r="CR17" s="279"/>
      <c r="CS17" s="279"/>
      <c r="CT17" s="279"/>
      <c r="CU17" s="279"/>
      <c r="CV17" s="279"/>
      <c r="CW17" s="279"/>
    </row>
    <row r="18" spans="1:101" ht="11.25" customHeight="1">
      <c r="A18" s="619" t="s">
        <v>263</v>
      </c>
      <c r="B18" s="561" t="s">
        <v>331</v>
      </c>
      <c r="C18" s="323">
        <v>38044972</v>
      </c>
      <c r="D18" s="323">
        <v>10000</v>
      </c>
      <c r="E18" s="604">
        <v>111.2</v>
      </c>
      <c r="F18" s="605">
        <v>11</v>
      </c>
      <c r="G18" s="604">
        <v>3.5</v>
      </c>
      <c r="H18" s="606" t="s">
        <v>327</v>
      </c>
      <c r="I18" s="600">
        <v>5900</v>
      </c>
      <c r="J18" s="600">
        <v>150000</v>
      </c>
      <c r="K18" s="607">
        <v>4750</v>
      </c>
      <c r="L18" s="394" t="s">
        <v>256</v>
      </c>
      <c r="M18" s="620" t="s">
        <v>310</v>
      </c>
      <c r="N18" s="600">
        <v>50500</v>
      </c>
      <c r="O18" s="600">
        <v>1263</v>
      </c>
      <c r="P18" s="331">
        <v>21</v>
      </c>
      <c r="Q18" s="249" t="s">
        <v>328</v>
      </c>
      <c r="R18" s="620">
        <v>10</v>
      </c>
      <c r="S18" s="287"/>
      <c r="T18" s="287"/>
      <c r="U18" s="287"/>
      <c r="V18" s="214"/>
      <c r="W18" s="215"/>
      <c r="X18" s="287"/>
      <c r="Y18" s="287"/>
      <c r="Z18" s="287"/>
      <c r="AA18" s="218"/>
      <c r="AB18" s="219"/>
      <c r="AC18" s="287"/>
      <c r="AD18" s="287"/>
      <c r="AE18" s="287"/>
      <c r="AF18" s="287"/>
      <c r="AG18" s="287"/>
      <c r="AH18" s="287"/>
      <c r="AI18" s="287"/>
      <c r="AJ18" s="287"/>
      <c r="AK18" s="227"/>
      <c r="AL18" s="287"/>
      <c r="AM18" s="287"/>
      <c r="AN18" s="287"/>
      <c r="AO18" s="287"/>
      <c r="AP18" s="287"/>
      <c r="AQ18" s="515"/>
      <c r="AR18" s="287"/>
      <c r="AS18" s="515"/>
      <c r="AT18" s="515"/>
      <c r="AU18" s="515"/>
      <c r="AV18" s="515"/>
      <c r="AW18" s="515"/>
      <c r="AX18" s="515"/>
      <c r="AY18" s="353"/>
      <c r="AZ18" s="353"/>
      <c r="BA18" s="353"/>
      <c r="BB18" s="621"/>
      <c r="BC18" s="228"/>
      <c r="BD18" s="228"/>
      <c r="BE18" s="228"/>
      <c r="BF18" s="228"/>
      <c r="BG18" s="228"/>
      <c r="BH18" s="228"/>
      <c r="BI18" s="228"/>
      <c r="BJ18" s="251"/>
      <c r="BK18" s="290"/>
      <c r="BL18" s="290"/>
      <c r="BM18" s="290"/>
      <c r="BN18" s="290"/>
      <c r="BO18" s="251"/>
      <c r="BP18" s="291"/>
      <c r="BQ18" s="251"/>
      <c r="BR18" s="251"/>
      <c r="BS18" s="259"/>
      <c r="BT18" s="259"/>
      <c r="BU18" s="251"/>
      <c r="BV18" s="251"/>
      <c r="BW18" s="251"/>
      <c r="BX18" s="251"/>
      <c r="BY18" s="260"/>
      <c r="BZ18" s="260"/>
      <c r="CA18" s="251"/>
      <c r="CB18" s="261"/>
      <c r="CC18" s="251"/>
      <c r="CD18" s="262"/>
      <c r="CE18" s="251"/>
      <c r="CF18" s="263"/>
      <c r="CG18" s="263"/>
      <c r="CH18" s="263"/>
      <c r="CI18" s="263"/>
      <c r="CJ18" s="263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64"/>
    </row>
    <row r="19" spans="1:101" ht="11.25" customHeight="1">
      <c r="A19" s="619"/>
      <c r="B19" s="561"/>
      <c r="C19" s="323"/>
      <c r="D19" s="323"/>
      <c r="E19" s="604"/>
      <c r="F19" s="605"/>
      <c r="G19" s="604"/>
      <c r="H19" s="606"/>
      <c r="I19" s="600"/>
      <c r="J19" s="600"/>
      <c r="K19" s="607"/>
      <c r="L19" s="394"/>
      <c r="M19" s="384"/>
      <c r="N19" s="600"/>
      <c r="O19" s="600"/>
      <c r="P19" s="331"/>
      <c r="Q19" s="249" t="s">
        <v>258</v>
      </c>
      <c r="R19" s="332">
        <v>2</v>
      </c>
      <c r="S19" s="251"/>
      <c r="T19" s="251"/>
      <c r="U19" s="213"/>
      <c r="V19" s="214"/>
      <c r="W19" s="251"/>
      <c r="X19" s="251"/>
      <c r="Y19" s="251"/>
      <c r="Z19" s="169"/>
      <c r="AA19" s="254"/>
      <c r="AB19" s="251"/>
      <c r="AC19" s="251"/>
      <c r="AD19" s="251"/>
      <c r="AE19" s="222"/>
      <c r="AF19" s="223"/>
      <c r="AG19" s="251"/>
      <c r="AH19" s="251"/>
      <c r="AI19" s="251"/>
      <c r="AJ19" s="251"/>
      <c r="AK19" s="251"/>
      <c r="AL19" s="251"/>
      <c r="AM19" s="251"/>
      <c r="AN19" s="251"/>
      <c r="AO19" s="251"/>
      <c r="AP19" s="251"/>
      <c r="AQ19" s="515"/>
      <c r="AR19" s="251"/>
      <c r="AS19" s="515"/>
      <c r="AT19" s="515"/>
      <c r="AU19" s="515"/>
      <c r="AV19" s="515"/>
      <c r="AW19" s="515"/>
      <c r="AX19" s="515"/>
      <c r="AY19" s="515"/>
      <c r="AZ19" s="515"/>
      <c r="BA19" s="515"/>
      <c r="BB19" s="621"/>
      <c r="BC19" s="228"/>
      <c r="BD19" s="228"/>
      <c r="BE19" s="228"/>
      <c r="BF19" s="228"/>
      <c r="BG19" s="228"/>
      <c r="BH19" s="228"/>
      <c r="BI19" s="228"/>
      <c r="BJ19" s="251"/>
      <c r="BK19" s="290"/>
      <c r="BL19" s="290"/>
      <c r="BM19" s="290"/>
      <c r="BN19" s="290"/>
      <c r="BO19" s="251"/>
      <c r="BP19" s="251"/>
      <c r="BQ19" s="251"/>
      <c r="BR19" s="251"/>
      <c r="BS19" s="259"/>
      <c r="BT19" s="259"/>
      <c r="BU19" s="251"/>
      <c r="BV19" s="251"/>
      <c r="BW19" s="251"/>
      <c r="BX19" s="251"/>
      <c r="BY19" s="260"/>
      <c r="BZ19" s="260"/>
      <c r="CA19" s="251"/>
      <c r="CB19" s="251"/>
      <c r="CC19" s="251"/>
      <c r="CD19" s="251"/>
      <c r="CE19" s="251"/>
      <c r="CF19" s="263"/>
      <c r="CG19" s="263"/>
      <c r="CH19" s="263"/>
      <c r="CI19" s="263"/>
      <c r="CJ19" s="263"/>
      <c r="CK19" s="251"/>
      <c r="CL19" s="251"/>
      <c r="CM19" s="251"/>
      <c r="CN19" s="251"/>
      <c r="CO19" s="251"/>
      <c r="CP19" s="251"/>
      <c r="CQ19" s="251"/>
      <c r="CR19" s="251"/>
      <c r="CS19" s="251"/>
      <c r="CT19" s="251"/>
      <c r="CU19" s="251"/>
      <c r="CV19" s="251"/>
      <c r="CW19" s="264"/>
    </row>
    <row r="20" spans="1:101" ht="11.25" customHeight="1">
      <c r="A20" s="619"/>
      <c r="B20" s="561"/>
      <c r="C20" s="323"/>
      <c r="D20" s="368"/>
      <c r="E20" s="604"/>
      <c r="F20" s="605"/>
      <c r="G20" s="604"/>
      <c r="H20" s="606"/>
      <c r="I20" s="600"/>
      <c r="J20" s="600"/>
      <c r="K20" s="607"/>
      <c r="L20" s="394"/>
      <c r="M20" s="606"/>
      <c r="N20" s="600"/>
      <c r="O20" s="600"/>
      <c r="P20" s="331"/>
      <c r="Q20" s="249" t="s">
        <v>259</v>
      </c>
      <c r="R20" s="332">
        <v>4</v>
      </c>
      <c r="S20" s="211"/>
      <c r="T20" s="251"/>
      <c r="U20" s="213"/>
      <c r="V20" s="214"/>
      <c r="W20" s="251"/>
      <c r="X20" s="251"/>
      <c r="Y20" s="251"/>
      <c r="Z20" s="169"/>
      <c r="AA20" s="254"/>
      <c r="AB20" s="251"/>
      <c r="AC20" s="251"/>
      <c r="AD20" s="251"/>
      <c r="AE20" s="251"/>
      <c r="AF20" s="223"/>
      <c r="AG20" s="251"/>
      <c r="AH20" s="225"/>
      <c r="AI20" s="251"/>
      <c r="AJ20" s="251"/>
      <c r="AK20" s="251"/>
      <c r="AL20" s="251"/>
      <c r="AM20" s="251"/>
      <c r="AN20" s="251"/>
      <c r="AO20" s="251"/>
      <c r="AP20" s="251"/>
      <c r="AQ20" s="515"/>
      <c r="AR20" s="251"/>
      <c r="AS20" s="515"/>
      <c r="AT20" s="515"/>
      <c r="AU20" s="515"/>
      <c r="AV20" s="515"/>
      <c r="AW20" s="515"/>
      <c r="AX20" s="515"/>
      <c r="AY20" s="353"/>
      <c r="AZ20" s="353"/>
      <c r="BA20" s="353"/>
      <c r="BB20" s="621"/>
      <c r="BC20" s="228"/>
      <c r="BD20" s="228"/>
      <c r="BE20" s="228"/>
      <c r="BF20" s="228"/>
      <c r="BG20" s="228"/>
      <c r="BH20" s="228"/>
      <c r="BI20" s="228"/>
      <c r="BJ20" s="251"/>
      <c r="BK20" s="290"/>
      <c r="BL20" s="290"/>
      <c r="BM20" s="290"/>
      <c r="BN20" s="290"/>
      <c r="BO20" s="251"/>
      <c r="BP20" s="251"/>
      <c r="BQ20" s="251"/>
      <c r="BR20" s="251"/>
      <c r="BS20" s="259"/>
      <c r="BT20" s="259"/>
      <c r="BU20" s="251"/>
      <c r="BV20" s="251"/>
      <c r="BW20" s="251"/>
      <c r="BX20" s="251"/>
      <c r="BY20" s="260"/>
      <c r="BZ20" s="260"/>
      <c r="CA20" s="251"/>
      <c r="CB20" s="251"/>
      <c r="CC20" s="251"/>
      <c r="CD20" s="251"/>
      <c r="CE20" s="251"/>
      <c r="CF20" s="263"/>
      <c r="CG20" s="263"/>
      <c r="CH20" s="263"/>
      <c r="CI20" s="263"/>
      <c r="CJ20" s="263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64"/>
    </row>
    <row r="21" spans="1:101" ht="11.25" customHeight="1">
      <c r="A21" s="619"/>
      <c r="B21" s="561"/>
      <c r="C21" s="323"/>
      <c r="D21" s="368"/>
      <c r="E21" s="604"/>
      <c r="F21" s="605"/>
      <c r="G21" s="604"/>
      <c r="H21" s="606"/>
      <c r="I21" s="600"/>
      <c r="J21" s="600"/>
      <c r="K21" s="607"/>
      <c r="L21" s="394"/>
      <c r="M21" s="606"/>
      <c r="N21" s="600"/>
      <c r="O21" s="600"/>
      <c r="P21" s="331"/>
      <c r="Q21" s="249" t="s">
        <v>260</v>
      </c>
      <c r="R21" s="332">
        <v>2</v>
      </c>
      <c r="S21" s="251"/>
      <c r="T21" s="251"/>
      <c r="U21" s="213"/>
      <c r="V21" s="214"/>
      <c r="W21" s="251"/>
      <c r="X21" s="251"/>
      <c r="Y21" s="251"/>
      <c r="Z21" s="169"/>
      <c r="AA21" s="254"/>
      <c r="AB21" s="251"/>
      <c r="AC21" s="251"/>
      <c r="AD21" s="251"/>
      <c r="AE21" s="222"/>
      <c r="AF21" s="223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515"/>
      <c r="AR21" s="251"/>
      <c r="AS21" s="515"/>
      <c r="AT21" s="515"/>
      <c r="AU21" s="515"/>
      <c r="AV21" s="515"/>
      <c r="AW21" s="515"/>
      <c r="AX21" s="515"/>
      <c r="AY21" s="515"/>
      <c r="AZ21" s="515"/>
      <c r="BA21" s="515"/>
      <c r="BB21" s="621"/>
      <c r="BC21" s="228"/>
      <c r="BD21" s="228"/>
      <c r="BE21" s="228"/>
      <c r="BF21" s="228"/>
      <c r="BG21" s="228"/>
      <c r="BH21" s="228"/>
      <c r="BI21" s="228"/>
      <c r="BJ21" s="251"/>
      <c r="BK21" s="290"/>
      <c r="BL21" s="290"/>
      <c r="BM21" s="290"/>
      <c r="BN21" s="290"/>
      <c r="BO21" s="251"/>
      <c r="BP21" s="251"/>
      <c r="BQ21" s="251"/>
      <c r="BR21" s="251"/>
      <c r="BS21" s="259"/>
      <c r="BT21" s="259"/>
      <c r="BU21" s="251"/>
      <c r="BV21" s="251"/>
      <c r="BW21" s="251"/>
      <c r="BX21" s="251"/>
      <c r="BY21" s="260"/>
      <c r="BZ21" s="260"/>
      <c r="CA21" s="251"/>
      <c r="CB21" s="251"/>
      <c r="CC21" s="251"/>
      <c r="CD21" s="251"/>
      <c r="CE21" s="251"/>
      <c r="CF21" s="263"/>
      <c r="CG21" s="263"/>
      <c r="CH21" s="263"/>
      <c r="CI21" s="263"/>
      <c r="CJ21" s="263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64"/>
    </row>
    <row r="22" spans="1:101" ht="11.25" customHeight="1">
      <c r="A22" s="619"/>
      <c r="B22" s="561"/>
      <c r="C22" s="323"/>
      <c r="D22" s="368"/>
      <c r="E22" s="604"/>
      <c r="F22" s="605"/>
      <c r="G22" s="604"/>
      <c r="H22" s="606"/>
      <c r="I22" s="600"/>
      <c r="J22" s="600"/>
      <c r="K22" s="607"/>
      <c r="L22" s="394"/>
      <c r="M22" s="620"/>
      <c r="N22" s="600"/>
      <c r="O22" s="600"/>
      <c r="P22" s="331"/>
      <c r="Q22" s="249" t="s">
        <v>261</v>
      </c>
      <c r="R22" s="332">
        <v>2</v>
      </c>
      <c r="S22" s="251"/>
      <c r="T22" s="251"/>
      <c r="U22" s="213"/>
      <c r="V22" s="214"/>
      <c r="W22" s="251"/>
      <c r="X22" s="167"/>
      <c r="Y22" s="216"/>
      <c r="Z22" s="169"/>
      <c r="AA22" s="254"/>
      <c r="AB22" s="251"/>
      <c r="AC22" s="251"/>
      <c r="AD22" s="251"/>
      <c r="AE22" s="222"/>
      <c r="AF22" s="223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515"/>
      <c r="AR22" s="251"/>
      <c r="AS22" s="515"/>
      <c r="AT22" s="515"/>
      <c r="AU22" s="515"/>
      <c r="AV22" s="515"/>
      <c r="AW22" s="515"/>
      <c r="AX22" s="515"/>
      <c r="AY22" s="515"/>
      <c r="AZ22" s="515"/>
      <c r="BA22" s="515"/>
      <c r="BB22" s="621"/>
      <c r="BC22" s="228"/>
      <c r="BD22" s="228"/>
      <c r="BE22" s="228"/>
      <c r="BF22" s="228"/>
      <c r="BG22" s="228"/>
      <c r="BH22" s="228"/>
      <c r="BI22" s="228"/>
      <c r="BJ22" s="251"/>
      <c r="BK22" s="290"/>
      <c r="BL22" s="290"/>
      <c r="BM22" s="290"/>
      <c r="BN22" s="290"/>
      <c r="BO22" s="251"/>
      <c r="BP22" s="251"/>
      <c r="BQ22" s="251"/>
      <c r="BR22" s="251"/>
      <c r="BS22" s="259"/>
      <c r="BT22" s="259"/>
      <c r="BU22" s="251"/>
      <c r="BV22" s="251"/>
      <c r="BW22" s="251"/>
      <c r="BX22" s="251"/>
      <c r="BY22" s="260"/>
      <c r="BZ22" s="260"/>
      <c r="CA22" s="251"/>
      <c r="CB22" s="251"/>
      <c r="CC22" s="251"/>
      <c r="CD22" s="251"/>
      <c r="CE22" s="251"/>
      <c r="CF22" s="263"/>
      <c r="CG22" s="263"/>
      <c r="CH22" s="263"/>
      <c r="CI22" s="263"/>
      <c r="CJ22" s="263"/>
      <c r="CK22" s="251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64"/>
    </row>
    <row r="23" spans="1:101" ht="11.25" customHeight="1">
      <c r="A23" s="619"/>
      <c r="B23" s="561"/>
      <c r="C23" s="323"/>
      <c r="D23" s="368"/>
      <c r="E23" s="604"/>
      <c r="F23" s="605"/>
      <c r="G23" s="604"/>
      <c r="H23" s="606"/>
      <c r="I23" s="600"/>
      <c r="J23" s="600"/>
      <c r="K23" s="607"/>
      <c r="L23" s="394"/>
      <c r="M23" s="620"/>
      <c r="N23" s="600"/>
      <c r="O23" s="600"/>
      <c r="P23" s="331"/>
      <c r="Q23" s="249" t="s">
        <v>262</v>
      </c>
      <c r="R23" s="332">
        <v>1</v>
      </c>
      <c r="S23" s="251"/>
      <c r="T23" s="251"/>
      <c r="U23" s="213"/>
      <c r="V23" s="214"/>
      <c r="W23" s="251"/>
      <c r="X23" s="167"/>
      <c r="Y23" s="216"/>
      <c r="Z23" s="169"/>
      <c r="AA23" s="254"/>
      <c r="AB23" s="251"/>
      <c r="AC23" s="251"/>
      <c r="AD23" s="251"/>
      <c r="AE23" s="222"/>
      <c r="AF23" s="223"/>
      <c r="AG23" s="251"/>
      <c r="AH23" s="251"/>
      <c r="AI23" s="251"/>
      <c r="AJ23" s="251"/>
      <c r="AK23" s="251"/>
      <c r="AL23" s="251"/>
      <c r="AM23" s="251"/>
      <c r="AN23" s="251"/>
      <c r="AO23" s="251"/>
      <c r="AP23" s="251"/>
      <c r="AQ23" s="515"/>
      <c r="AR23" s="251"/>
      <c r="AS23" s="515"/>
      <c r="AT23" s="515"/>
      <c r="AU23" s="515"/>
      <c r="AV23" s="515"/>
      <c r="AW23" s="515"/>
      <c r="AX23" s="515"/>
      <c r="AY23" s="515"/>
      <c r="AZ23" s="515"/>
      <c r="BA23" s="515"/>
      <c r="BB23" s="622"/>
      <c r="BC23" s="228"/>
      <c r="BD23" s="228"/>
      <c r="BE23" s="228"/>
      <c r="BF23" s="228"/>
      <c r="BG23" s="228"/>
      <c r="BH23" s="228"/>
      <c r="BI23" s="228"/>
      <c r="BJ23" s="251"/>
      <c r="BK23" s="290"/>
      <c r="BL23" s="290"/>
      <c r="BM23" s="290"/>
      <c r="BN23" s="290"/>
      <c r="BO23" s="251"/>
      <c r="BP23" s="251"/>
      <c r="BQ23" s="251"/>
      <c r="BR23" s="251"/>
      <c r="BS23" s="259"/>
      <c r="BT23" s="259"/>
      <c r="BU23" s="251"/>
      <c r="BV23" s="251"/>
      <c r="BW23" s="251"/>
      <c r="BX23" s="251"/>
      <c r="BY23" s="260"/>
      <c r="BZ23" s="260"/>
      <c r="CA23" s="251"/>
      <c r="CB23" s="251"/>
      <c r="CC23" s="251"/>
      <c r="CD23" s="251"/>
      <c r="CE23" s="251"/>
      <c r="CF23" s="263"/>
      <c r="CG23" s="263"/>
      <c r="CH23" s="263"/>
      <c r="CI23" s="263"/>
      <c r="CJ23" s="263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64"/>
    </row>
    <row r="24" spans="1:101" s="122" customFormat="1" ht="5.25" customHeight="1">
      <c r="A24" s="279"/>
      <c r="B24" s="279"/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K24" s="279"/>
      <c r="AL24" s="279"/>
      <c r="AM24" s="279"/>
      <c r="AN24" s="279"/>
      <c r="AO24" s="279"/>
      <c r="AP24" s="279"/>
      <c r="AQ24" s="279"/>
      <c r="AR24" s="279"/>
      <c r="AS24" s="279"/>
      <c r="AT24" s="279"/>
      <c r="AU24" s="279"/>
      <c r="AV24" s="279"/>
      <c r="AW24" s="279"/>
      <c r="AX24" s="279"/>
      <c r="AY24" s="279"/>
      <c r="AZ24" s="279"/>
      <c r="BA24" s="279"/>
      <c r="BB24" s="279"/>
      <c r="BC24" s="279"/>
      <c r="BD24" s="279"/>
      <c r="BE24" s="279"/>
      <c r="BF24" s="279"/>
      <c r="BG24" s="279"/>
      <c r="BH24" s="279"/>
      <c r="BI24" s="279"/>
      <c r="BJ24" s="279"/>
      <c r="BK24" s="279"/>
      <c r="BL24" s="279"/>
      <c r="BM24" s="279"/>
      <c r="BN24" s="279"/>
      <c r="BO24" s="279"/>
      <c r="BP24" s="279"/>
      <c r="BQ24" s="279"/>
      <c r="BR24" s="279"/>
      <c r="BS24" s="279"/>
      <c r="BT24" s="279"/>
      <c r="BU24" s="279"/>
      <c r="BV24" s="279"/>
      <c r="BW24" s="279"/>
      <c r="BX24" s="279"/>
      <c r="BY24" s="279"/>
      <c r="BZ24" s="279"/>
      <c r="CA24" s="279"/>
      <c r="CB24" s="279"/>
      <c r="CC24" s="279"/>
      <c r="CD24" s="279"/>
      <c r="CE24" s="279"/>
      <c r="CF24" s="279"/>
      <c r="CG24" s="279"/>
      <c r="CH24" s="279"/>
      <c r="CI24" s="279"/>
      <c r="CJ24" s="279"/>
      <c r="CK24" s="279"/>
      <c r="CL24" s="279"/>
      <c r="CM24" s="279"/>
      <c r="CN24" s="279"/>
      <c r="CO24" s="279"/>
      <c r="CP24" s="279"/>
      <c r="CQ24" s="279"/>
      <c r="CR24" s="279"/>
      <c r="CS24" s="279"/>
      <c r="CT24" s="279"/>
      <c r="CU24" s="279"/>
      <c r="CV24" s="279"/>
      <c r="CW24" s="279"/>
    </row>
    <row r="25" spans="1:101" ht="11.25" customHeight="1">
      <c r="A25" s="623" t="s">
        <v>266</v>
      </c>
      <c r="B25" s="624" t="s">
        <v>332</v>
      </c>
      <c r="C25" s="307" t="s">
        <v>276</v>
      </c>
      <c r="D25" s="323">
        <v>10000</v>
      </c>
      <c r="E25" s="604">
        <v>107.95</v>
      </c>
      <c r="F25" s="625">
        <v>8</v>
      </c>
      <c r="G25" s="604">
        <v>3</v>
      </c>
      <c r="H25" s="626" t="s">
        <v>333</v>
      </c>
      <c r="I25" s="600">
        <v>6100</v>
      </c>
      <c r="J25" s="600">
        <v>150000</v>
      </c>
      <c r="K25" s="607">
        <v>3600</v>
      </c>
      <c r="L25" s="394" t="s">
        <v>256</v>
      </c>
      <c r="M25" s="627" t="s">
        <v>310</v>
      </c>
      <c r="N25" s="600">
        <v>62000</v>
      </c>
      <c r="O25" s="600">
        <v>1550</v>
      </c>
      <c r="P25" s="628">
        <v>22</v>
      </c>
      <c r="Q25" s="249" t="s">
        <v>328</v>
      </c>
      <c r="R25" s="332">
        <v>8</v>
      </c>
      <c r="S25" s="251"/>
      <c r="T25" s="629"/>
      <c r="U25" s="213"/>
      <c r="V25" s="214"/>
      <c r="W25" s="251"/>
      <c r="X25" s="251"/>
      <c r="Y25" s="251"/>
      <c r="Z25" s="251"/>
      <c r="AA25" s="254"/>
      <c r="AB25" s="251"/>
      <c r="AC25" s="220"/>
      <c r="AD25" s="221"/>
      <c r="AE25" s="222"/>
      <c r="AF25" s="251"/>
      <c r="AG25" s="251"/>
      <c r="AH25" s="225"/>
      <c r="AI25" s="226"/>
      <c r="AJ25" s="251"/>
      <c r="AK25" s="227"/>
      <c r="AL25" s="251"/>
      <c r="AM25" s="251"/>
      <c r="AN25" s="251"/>
      <c r="AO25" s="251"/>
      <c r="AP25" s="251"/>
      <c r="AQ25" s="515"/>
      <c r="AR25" s="251"/>
      <c r="AS25" s="515"/>
      <c r="AT25" s="515"/>
      <c r="AU25" s="515"/>
      <c r="AV25" s="515"/>
      <c r="AW25" s="515"/>
      <c r="AX25" s="515"/>
      <c r="AY25" s="353"/>
      <c r="AZ25" s="353"/>
      <c r="BA25" s="353"/>
      <c r="BB25" s="539"/>
      <c r="BC25" s="228"/>
      <c r="BD25" s="228"/>
      <c r="BE25" s="228"/>
      <c r="BF25" s="228"/>
      <c r="BG25" s="228"/>
      <c r="BH25" s="228"/>
      <c r="BI25" s="228"/>
      <c r="BJ25" s="251"/>
      <c r="BK25" s="290"/>
      <c r="BL25" s="290"/>
      <c r="BM25" s="290"/>
      <c r="BN25" s="290"/>
      <c r="BO25" s="251"/>
      <c r="BP25" s="291"/>
      <c r="BQ25" s="251"/>
      <c r="BR25" s="251"/>
      <c r="BS25" s="259"/>
      <c r="BT25" s="259"/>
      <c r="BU25" s="251"/>
      <c r="BV25" s="251"/>
      <c r="BW25" s="251"/>
      <c r="BX25" s="251"/>
      <c r="BY25" s="260"/>
      <c r="BZ25" s="260"/>
      <c r="CA25" s="251"/>
      <c r="CB25" s="261"/>
      <c r="CC25" s="251"/>
      <c r="CD25" s="262"/>
      <c r="CE25" s="251"/>
      <c r="CF25" s="263"/>
      <c r="CG25" s="263"/>
      <c r="CH25" s="263"/>
      <c r="CI25" s="263"/>
      <c r="CJ25" s="263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W25" s="264"/>
    </row>
    <row r="26" spans="1:101" ht="11.25" customHeight="1">
      <c r="A26" s="623"/>
      <c r="B26" s="624"/>
      <c r="C26" s="307" t="s">
        <v>277</v>
      </c>
      <c r="D26" s="265"/>
      <c r="E26" s="604"/>
      <c r="F26" s="625"/>
      <c r="G26" s="604"/>
      <c r="H26" s="606"/>
      <c r="I26" s="600"/>
      <c r="J26" s="600"/>
      <c r="K26" s="630"/>
      <c r="L26" s="394"/>
      <c r="M26" s="384"/>
      <c r="N26" s="600"/>
      <c r="O26" s="600"/>
      <c r="P26" s="628"/>
      <c r="Q26" s="249" t="s">
        <v>257</v>
      </c>
      <c r="R26" s="332">
        <v>4</v>
      </c>
      <c r="S26" s="251"/>
      <c r="T26" s="629"/>
      <c r="U26" s="213"/>
      <c r="V26" s="214"/>
      <c r="W26" s="251"/>
      <c r="X26" s="251"/>
      <c r="Y26" s="251"/>
      <c r="Z26" s="251"/>
      <c r="AA26" s="254"/>
      <c r="AB26" s="251"/>
      <c r="AC26" s="251"/>
      <c r="AD26" s="221"/>
      <c r="AE26" s="222"/>
      <c r="AF26" s="223"/>
      <c r="AG26" s="251"/>
      <c r="AH26" s="225"/>
      <c r="AI26" s="226"/>
      <c r="AJ26" s="251"/>
      <c r="AK26" s="227"/>
      <c r="AL26" s="251"/>
      <c r="AM26" s="251"/>
      <c r="AN26" s="251"/>
      <c r="AO26" s="251"/>
      <c r="AP26" s="251"/>
      <c r="AQ26" s="515"/>
      <c r="AR26" s="251"/>
      <c r="AS26" s="515"/>
      <c r="AT26" s="515"/>
      <c r="AU26" s="515"/>
      <c r="AV26" s="515"/>
      <c r="AW26" s="515"/>
      <c r="AX26" s="515"/>
      <c r="AY26" s="515"/>
      <c r="AZ26" s="515"/>
      <c r="BA26" s="515"/>
      <c r="BB26" s="539"/>
      <c r="BC26" s="228"/>
      <c r="BD26" s="228"/>
      <c r="BE26" s="228"/>
      <c r="BF26" s="228"/>
      <c r="BG26" s="228"/>
      <c r="BH26" s="228"/>
      <c r="BI26" s="228"/>
      <c r="BJ26" s="251"/>
      <c r="BK26" s="290"/>
      <c r="BL26" s="290"/>
      <c r="BM26" s="290"/>
      <c r="BN26" s="290"/>
      <c r="BO26" s="251"/>
      <c r="BP26" s="251"/>
      <c r="BQ26" s="251"/>
      <c r="BR26" s="251"/>
      <c r="BS26" s="259"/>
      <c r="BT26" s="259"/>
      <c r="BU26" s="251"/>
      <c r="BV26" s="251"/>
      <c r="BW26" s="251"/>
      <c r="BX26" s="251"/>
      <c r="BY26" s="260"/>
      <c r="BZ26" s="260"/>
      <c r="CA26" s="251"/>
      <c r="CB26" s="251"/>
      <c r="CC26" s="251"/>
      <c r="CD26" s="251"/>
      <c r="CE26" s="251"/>
      <c r="CF26" s="263"/>
      <c r="CG26" s="263"/>
      <c r="CH26" s="263"/>
      <c r="CI26" s="263"/>
      <c r="CJ26" s="263"/>
      <c r="CK26" s="263"/>
      <c r="CL26" s="263"/>
      <c r="CM26" s="263"/>
      <c r="CN26" s="263"/>
      <c r="CO26" s="263"/>
      <c r="CP26" s="263"/>
      <c r="CQ26" s="263"/>
      <c r="CR26" s="263"/>
      <c r="CS26" s="263"/>
      <c r="CT26" s="263"/>
      <c r="CU26" s="263"/>
      <c r="CW26" s="264"/>
    </row>
    <row r="27" spans="1:101" ht="11.25" customHeight="1">
      <c r="A27" s="623"/>
      <c r="B27" s="624"/>
      <c r="C27" s="631"/>
      <c r="D27" s="265"/>
      <c r="E27" s="604"/>
      <c r="F27" s="625"/>
      <c r="G27" s="604"/>
      <c r="H27" s="606"/>
      <c r="I27" s="600"/>
      <c r="J27" s="600"/>
      <c r="K27" s="630"/>
      <c r="L27" s="394"/>
      <c r="M27" s="606"/>
      <c r="N27" s="600"/>
      <c r="O27" s="600"/>
      <c r="P27" s="628"/>
      <c r="Q27" s="249" t="s">
        <v>259</v>
      </c>
      <c r="R27" s="332">
        <v>2</v>
      </c>
      <c r="S27" s="211"/>
      <c r="T27" s="214"/>
      <c r="U27" s="213"/>
      <c r="V27" s="214"/>
      <c r="W27" s="251"/>
      <c r="X27" s="251"/>
      <c r="Y27" s="251"/>
      <c r="Z27" s="251"/>
      <c r="AA27" s="254"/>
      <c r="AB27" s="251"/>
      <c r="AC27" s="220"/>
      <c r="AD27" s="221"/>
      <c r="AE27" s="222"/>
      <c r="AF27" s="251"/>
      <c r="AG27" s="251"/>
      <c r="AH27" s="251"/>
      <c r="AI27" s="251"/>
      <c r="AJ27" s="251"/>
      <c r="AK27" s="251"/>
      <c r="AL27" s="251"/>
      <c r="AM27" s="251"/>
      <c r="AN27" s="251"/>
      <c r="AO27" s="251"/>
      <c r="AP27" s="251"/>
      <c r="AQ27" s="515"/>
      <c r="AR27" s="251"/>
      <c r="AS27" s="515"/>
      <c r="AT27" s="515"/>
      <c r="AU27" s="515"/>
      <c r="AV27" s="515"/>
      <c r="AW27" s="515"/>
      <c r="AX27" s="515"/>
      <c r="AY27" s="353"/>
      <c r="AZ27" s="353"/>
      <c r="BA27" s="353"/>
      <c r="BB27" s="539"/>
      <c r="BC27" s="228"/>
      <c r="BD27" s="228"/>
      <c r="BE27" s="228"/>
      <c r="BF27" s="228"/>
      <c r="BG27" s="228"/>
      <c r="BH27" s="228"/>
      <c r="BI27" s="228"/>
      <c r="BJ27" s="251"/>
      <c r="BK27" s="290"/>
      <c r="BL27" s="290"/>
      <c r="BM27" s="290"/>
      <c r="BN27" s="290"/>
      <c r="BO27" s="251"/>
      <c r="BP27" s="251"/>
      <c r="BQ27" s="251"/>
      <c r="BR27" s="251"/>
      <c r="BS27" s="259"/>
      <c r="BT27" s="259"/>
      <c r="BU27" s="251"/>
      <c r="BV27" s="251"/>
      <c r="BW27" s="251"/>
      <c r="BX27" s="251"/>
      <c r="BY27" s="260"/>
      <c r="BZ27" s="260"/>
      <c r="CA27" s="251"/>
      <c r="CB27" s="251"/>
      <c r="CC27" s="251"/>
      <c r="CD27" s="251"/>
      <c r="CE27" s="251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W27" s="264"/>
    </row>
    <row r="28" spans="1:101" ht="11.25" customHeight="1">
      <c r="A28" s="623"/>
      <c r="B28" s="624"/>
      <c r="C28" s="631"/>
      <c r="D28" s="265"/>
      <c r="E28" s="604"/>
      <c r="F28" s="625"/>
      <c r="G28" s="604"/>
      <c r="H28" s="606"/>
      <c r="I28" s="600"/>
      <c r="J28" s="600"/>
      <c r="K28" s="630"/>
      <c r="L28" s="394"/>
      <c r="M28" s="606"/>
      <c r="N28" s="600"/>
      <c r="O28" s="600"/>
      <c r="P28" s="628"/>
      <c r="Q28" s="249" t="s">
        <v>258</v>
      </c>
      <c r="R28" s="332">
        <v>4</v>
      </c>
      <c r="S28" s="251"/>
      <c r="T28" s="629"/>
      <c r="U28" s="213"/>
      <c r="V28" s="214"/>
      <c r="W28" s="251"/>
      <c r="X28" s="251"/>
      <c r="Y28" s="251"/>
      <c r="Z28" s="251"/>
      <c r="AA28" s="254"/>
      <c r="AB28" s="251"/>
      <c r="AC28" s="251"/>
      <c r="AD28" s="221"/>
      <c r="AE28" s="222"/>
      <c r="AF28" s="223"/>
      <c r="AG28" s="251"/>
      <c r="AH28" s="225"/>
      <c r="AI28" s="226"/>
      <c r="AJ28" s="251"/>
      <c r="AK28" s="227"/>
      <c r="AL28" s="251"/>
      <c r="AM28" s="251"/>
      <c r="AN28" s="251"/>
      <c r="AO28" s="251"/>
      <c r="AP28" s="251"/>
      <c r="AQ28" s="515"/>
      <c r="AR28" s="251"/>
      <c r="AS28" s="515"/>
      <c r="AT28" s="515"/>
      <c r="AU28" s="515"/>
      <c r="AV28" s="515"/>
      <c r="AW28" s="515"/>
      <c r="AX28" s="515"/>
      <c r="AY28" s="515"/>
      <c r="AZ28" s="515"/>
      <c r="BA28" s="515"/>
      <c r="BB28" s="539"/>
      <c r="BC28" s="228"/>
      <c r="BD28" s="228"/>
      <c r="BE28" s="228"/>
      <c r="BF28" s="228"/>
      <c r="BG28" s="228"/>
      <c r="BH28" s="228"/>
      <c r="BI28" s="228"/>
      <c r="BJ28" s="251"/>
      <c r="BK28" s="290"/>
      <c r="BL28" s="290"/>
      <c r="BM28" s="290"/>
      <c r="BN28" s="290"/>
      <c r="BO28" s="251"/>
      <c r="BP28" s="251"/>
      <c r="BQ28" s="251"/>
      <c r="BR28" s="251"/>
      <c r="BS28" s="259"/>
      <c r="BT28" s="259"/>
      <c r="BU28" s="251"/>
      <c r="BV28" s="251"/>
      <c r="BW28" s="251"/>
      <c r="BX28" s="251"/>
      <c r="BY28" s="260"/>
      <c r="BZ28" s="260"/>
      <c r="CA28" s="251"/>
      <c r="CB28" s="251"/>
      <c r="CC28" s="251"/>
      <c r="CD28" s="251"/>
      <c r="CE28" s="251"/>
      <c r="CF28" s="263"/>
      <c r="CG28" s="263"/>
      <c r="CH28" s="263"/>
      <c r="CI28" s="263"/>
      <c r="CJ28" s="263"/>
      <c r="CK28" s="263"/>
      <c r="CL28" s="263"/>
      <c r="CM28" s="263"/>
      <c r="CN28" s="263"/>
      <c r="CO28" s="263"/>
      <c r="CP28" s="263"/>
      <c r="CQ28" s="263"/>
      <c r="CR28" s="263"/>
      <c r="CS28" s="263"/>
      <c r="CT28" s="263"/>
      <c r="CU28" s="263"/>
      <c r="CW28" s="264"/>
    </row>
    <row r="29" spans="1:101" ht="11.25" customHeight="1">
      <c r="A29" s="623"/>
      <c r="B29" s="624"/>
      <c r="C29" s="265"/>
      <c r="D29" s="265"/>
      <c r="E29" s="604"/>
      <c r="F29" s="625"/>
      <c r="G29" s="604"/>
      <c r="H29" s="606"/>
      <c r="I29" s="600"/>
      <c r="J29" s="600"/>
      <c r="K29" s="630"/>
      <c r="L29" s="394"/>
      <c r="M29" s="620"/>
      <c r="N29" s="600"/>
      <c r="O29" s="600"/>
      <c r="P29" s="628"/>
      <c r="Q29" s="249" t="s">
        <v>260</v>
      </c>
      <c r="R29" s="332">
        <v>4</v>
      </c>
      <c r="S29" s="251"/>
      <c r="T29" s="629"/>
      <c r="U29" s="213"/>
      <c r="V29" s="214"/>
      <c r="W29" s="251"/>
      <c r="X29" s="251"/>
      <c r="Y29" s="251"/>
      <c r="Z29" s="251"/>
      <c r="AA29" s="254"/>
      <c r="AB29" s="251"/>
      <c r="AC29" s="251"/>
      <c r="AD29" s="221"/>
      <c r="AE29" s="222"/>
      <c r="AF29" s="223"/>
      <c r="AG29" s="251"/>
      <c r="AH29" s="225"/>
      <c r="AI29" s="226"/>
      <c r="AJ29" s="251"/>
      <c r="AK29" s="227"/>
      <c r="AL29" s="251"/>
      <c r="AM29" s="251"/>
      <c r="AN29" s="251"/>
      <c r="AO29" s="251"/>
      <c r="AP29" s="251"/>
      <c r="AQ29" s="515"/>
      <c r="AR29" s="251"/>
      <c r="AS29" s="515"/>
      <c r="AT29" s="515"/>
      <c r="AU29" s="515"/>
      <c r="AV29" s="515"/>
      <c r="AW29" s="515"/>
      <c r="AX29" s="515"/>
      <c r="AY29" s="515"/>
      <c r="AZ29" s="515"/>
      <c r="BA29" s="515"/>
      <c r="BB29" s="539"/>
      <c r="BC29" s="228"/>
      <c r="BD29" s="228"/>
      <c r="BE29" s="228"/>
      <c r="BF29" s="228"/>
      <c r="BG29" s="228"/>
      <c r="BH29" s="228"/>
      <c r="BI29" s="228"/>
      <c r="BJ29" s="251"/>
      <c r="BK29" s="290"/>
      <c r="BL29" s="290"/>
      <c r="BM29" s="290"/>
      <c r="BN29" s="290"/>
      <c r="BO29" s="251"/>
      <c r="BP29" s="251"/>
      <c r="BQ29" s="251"/>
      <c r="BR29" s="251"/>
      <c r="BS29" s="259"/>
      <c r="BT29" s="259"/>
      <c r="BU29" s="251"/>
      <c r="BV29" s="251"/>
      <c r="BW29" s="251"/>
      <c r="BX29" s="251"/>
      <c r="BY29" s="260"/>
      <c r="BZ29" s="260"/>
      <c r="CA29" s="251"/>
      <c r="CB29" s="251"/>
      <c r="CC29" s="251"/>
      <c r="CD29" s="251"/>
      <c r="CE29" s="251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W29" s="264"/>
    </row>
    <row r="30" spans="1:101" s="122" customFormat="1" ht="5.25" customHeight="1">
      <c r="A30" s="623"/>
      <c r="B30" s="632"/>
      <c r="C30" s="632"/>
      <c r="D30" s="632"/>
      <c r="E30" s="632"/>
      <c r="F30" s="632"/>
      <c r="G30" s="632"/>
      <c r="H30" s="632"/>
      <c r="I30" s="632"/>
      <c r="J30" s="632"/>
      <c r="K30" s="632"/>
      <c r="L30" s="632"/>
      <c r="M30" s="632"/>
      <c r="N30" s="632"/>
      <c r="O30" s="632"/>
      <c r="P30" s="632"/>
      <c r="Q30" s="632"/>
      <c r="R30" s="632"/>
      <c r="S30" s="632"/>
      <c r="T30" s="632"/>
      <c r="U30" s="632"/>
      <c r="V30" s="632"/>
      <c r="W30" s="632"/>
      <c r="X30" s="632"/>
      <c r="Y30" s="632"/>
      <c r="Z30" s="632"/>
      <c r="AA30" s="632"/>
      <c r="AB30" s="632"/>
      <c r="AC30" s="632"/>
      <c r="AD30" s="632"/>
      <c r="AE30" s="632"/>
      <c r="AF30" s="632"/>
      <c r="AG30" s="632"/>
      <c r="AH30" s="632"/>
      <c r="AI30" s="632"/>
      <c r="AJ30" s="632"/>
      <c r="AK30" s="632"/>
      <c r="AL30" s="632"/>
      <c r="AM30" s="632"/>
      <c r="AN30" s="632"/>
      <c r="AO30" s="632"/>
      <c r="AP30" s="632"/>
      <c r="AQ30" s="632"/>
      <c r="AR30" s="632"/>
      <c r="AS30" s="632"/>
      <c r="AT30" s="632"/>
      <c r="AU30" s="632"/>
      <c r="AV30" s="632"/>
      <c r="AW30" s="632"/>
      <c r="AX30" s="632"/>
      <c r="AY30" s="632"/>
      <c r="AZ30" s="632"/>
      <c r="BA30" s="632"/>
      <c r="BB30" s="632"/>
      <c r="BC30" s="632"/>
      <c r="BD30" s="632"/>
      <c r="BE30" s="632"/>
      <c r="BF30" s="632"/>
      <c r="BG30" s="632"/>
      <c r="BH30" s="632"/>
      <c r="BI30" s="632"/>
      <c r="BJ30" s="632"/>
      <c r="BK30" s="632"/>
      <c r="BL30" s="632"/>
      <c r="BM30" s="632"/>
      <c r="BN30" s="632"/>
      <c r="BO30" s="632"/>
      <c r="BP30" s="632"/>
      <c r="BQ30" s="632"/>
      <c r="BR30" s="632"/>
      <c r="BS30" s="632"/>
      <c r="BT30" s="632"/>
      <c r="BU30" s="632"/>
      <c r="BV30" s="632"/>
      <c r="BW30" s="632"/>
      <c r="BX30" s="632"/>
      <c r="BY30" s="632"/>
      <c r="BZ30" s="632"/>
      <c r="CA30" s="632"/>
      <c r="CB30" s="632"/>
      <c r="CC30" s="632"/>
      <c r="CD30" s="632"/>
      <c r="CE30" s="632"/>
      <c r="CF30" s="632"/>
      <c r="CG30" s="632"/>
      <c r="CH30" s="632"/>
      <c r="CI30" s="632"/>
      <c r="CJ30" s="632"/>
      <c r="CK30" s="632"/>
      <c r="CL30" s="632"/>
      <c r="CM30" s="632"/>
      <c r="CN30" s="632"/>
      <c r="CO30" s="632"/>
      <c r="CP30" s="632"/>
      <c r="CQ30" s="632"/>
      <c r="CR30" s="632"/>
      <c r="CS30" s="632"/>
      <c r="CT30" s="632"/>
      <c r="CU30" s="632"/>
      <c r="CV30" s="632"/>
      <c r="CW30" s="632"/>
    </row>
    <row r="31" spans="1:101" ht="11.25" customHeight="1">
      <c r="A31" s="623"/>
      <c r="B31" s="537" t="s">
        <v>334</v>
      </c>
      <c r="C31" s="323">
        <v>38075519</v>
      </c>
      <c r="D31" s="323">
        <v>10000</v>
      </c>
      <c r="E31" s="604">
        <v>107.95</v>
      </c>
      <c r="F31" s="605">
        <v>8</v>
      </c>
      <c r="G31" s="604">
        <v>3</v>
      </c>
      <c r="H31" s="626" t="s">
        <v>333</v>
      </c>
      <c r="I31" s="600">
        <v>6100</v>
      </c>
      <c r="J31" s="600">
        <v>150000</v>
      </c>
      <c r="K31" s="607">
        <v>3600</v>
      </c>
      <c r="L31" s="394" t="s">
        <v>256</v>
      </c>
      <c r="M31" s="332">
        <v>6</v>
      </c>
      <c r="N31" s="600">
        <v>62000</v>
      </c>
      <c r="O31" s="600">
        <v>1550</v>
      </c>
      <c r="P31" s="331">
        <f>SUM(R31:R36)</f>
        <v>18</v>
      </c>
      <c r="Q31" s="249" t="s">
        <v>328</v>
      </c>
      <c r="R31" s="332">
        <v>8</v>
      </c>
      <c r="S31" s="251"/>
      <c r="T31" s="629"/>
      <c r="U31" s="213"/>
      <c r="V31" s="214"/>
      <c r="W31" s="251"/>
      <c r="X31" s="251"/>
      <c r="Y31" s="251"/>
      <c r="Z31" s="251"/>
      <c r="AA31" s="251"/>
      <c r="AB31" s="251"/>
      <c r="AC31" s="220"/>
      <c r="AD31" s="221"/>
      <c r="AE31" s="251"/>
      <c r="AF31" s="251"/>
      <c r="AG31" s="251"/>
      <c r="AH31" s="225"/>
      <c r="AI31" s="226"/>
      <c r="AJ31" s="251"/>
      <c r="AK31" s="251"/>
      <c r="AL31" s="251"/>
      <c r="AM31" s="251"/>
      <c r="AN31" s="251"/>
      <c r="AO31" s="251"/>
      <c r="AP31" s="251"/>
      <c r="AQ31" s="515"/>
      <c r="AR31" s="251"/>
      <c r="AS31" s="515"/>
      <c r="AT31" s="515"/>
      <c r="AU31" s="515"/>
      <c r="AV31" s="515"/>
      <c r="AW31" s="515"/>
      <c r="AX31" s="515"/>
      <c r="AY31" s="353"/>
      <c r="AZ31" s="353"/>
      <c r="BA31" s="353"/>
      <c r="BB31" s="539"/>
      <c r="BC31" s="228"/>
      <c r="BD31" s="228"/>
      <c r="BE31" s="228"/>
      <c r="BF31" s="228"/>
      <c r="BG31" s="228"/>
      <c r="BH31" s="228"/>
      <c r="BI31" s="228"/>
      <c r="BJ31" s="251"/>
      <c r="BK31" s="290"/>
      <c r="BL31" s="290"/>
      <c r="BM31" s="290"/>
      <c r="BN31" s="290"/>
      <c r="BO31" s="251"/>
      <c r="BP31" s="291"/>
      <c r="BQ31" s="251"/>
      <c r="BR31" s="251"/>
      <c r="BS31" s="259"/>
      <c r="BT31" s="259"/>
      <c r="BU31" s="251"/>
      <c r="BV31" s="251"/>
      <c r="BW31" s="251"/>
      <c r="BX31" s="251"/>
      <c r="BY31" s="260"/>
      <c r="BZ31" s="260"/>
      <c r="CA31" s="251"/>
      <c r="CB31" s="261"/>
      <c r="CC31" s="251"/>
      <c r="CD31" s="262"/>
      <c r="CE31" s="251"/>
      <c r="CF31" s="263"/>
      <c r="CG31" s="263"/>
      <c r="CH31" s="263"/>
      <c r="CI31" s="263"/>
      <c r="CJ31" s="263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64"/>
    </row>
    <row r="32" spans="1:101" ht="11.25" customHeight="1">
      <c r="A32" s="623"/>
      <c r="B32" s="537"/>
      <c r="C32" s="323"/>
      <c r="D32" s="323"/>
      <c r="E32" s="604"/>
      <c r="F32" s="605"/>
      <c r="G32" s="604"/>
      <c r="H32" s="606"/>
      <c r="I32" s="600"/>
      <c r="J32" s="600"/>
      <c r="K32" s="607"/>
      <c r="L32" s="394"/>
      <c r="M32" s="384"/>
      <c r="N32" s="600"/>
      <c r="O32" s="600"/>
      <c r="P32" s="331"/>
      <c r="Q32" s="249" t="s">
        <v>258</v>
      </c>
      <c r="R32" s="332">
        <v>2</v>
      </c>
      <c r="S32" s="251"/>
      <c r="T32" s="629"/>
      <c r="U32" s="213"/>
      <c r="V32" s="214"/>
      <c r="W32" s="251"/>
      <c r="X32" s="251"/>
      <c r="Y32" s="251"/>
      <c r="Z32" s="251"/>
      <c r="AA32" s="251"/>
      <c r="AB32" s="251"/>
      <c r="AC32" s="251"/>
      <c r="AD32" s="221"/>
      <c r="AE32" s="251"/>
      <c r="AF32" s="223"/>
      <c r="AG32" s="251"/>
      <c r="AH32" s="225"/>
      <c r="AI32" s="226"/>
      <c r="AJ32" s="251"/>
      <c r="AK32" s="227"/>
      <c r="AL32" s="251"/>
      <c r="AM32" s="251"/>
      <c r="AN32" s="251"/>
      <c r="AO32" s="251"/>
      <c r="AP32" s="251"/>
      <c r="AQ32" s="515"/>
      <c r="AR32" s="251"/>
      <c r="AS32" s="515"/>
      <c r="AT32" s="515"/>
      <c r="AU32" s="515"/>
      <c r="AV32" s="515"/>
      <c r="AW32" s="515"/>
      <c r="AX32" s="515"/>
      <c r="AY32" s="515"/>
      <c r="AZ32" s="515"/>
      <c r="BA32" s="515"/>
      <c r="BB32" s="539"/>
      <c r="BC32" s="228"/>
      <c r="BD32" s="228"/>
      <c r="BE32" s="228"/>
      <c r="BF32" s="228"/>
      <c r="BG32" s="228"/>
      <c r="BH32" s="228"/>
      <c r="BI32" s="228"/>
      <c r="BJ32" s="251"/>
      <c r="BK32" s="290"/>
      <c r="BL32" s="290"/>
      <c r="BM32" s="290"/>
      <c r="BN32" s="290"/>
      <c r="BO32" s="251"/>
      <c r="BP32" s="251"/>
      <c r="BQ32" s="251"/>
      <c r="BR32" s="251"/>
      <c r="BS32" s="259"/>
      <c r="BT32" s="259"/>
      <c r="BU32" s="251"/>
      <c r="BV32" s="251"/>
      <c r="BW32" s="251"/>
      <c r="BX32" s="251"/>
      <c r="BY32" s="260"/>
      <c r="BZ32" s="260"/>
      <c r="CA32" s="251"/>
      <c r="CB32" s="251"/>
      <c r="CC32" s="251"/>
      <c r="CD32" s="251"/>
      <c r="CE32" s="251"/>
      <c r="CF32" s="263"/>
      <c r="CG32" s="263"/>
      <c r="CH32" s="263"/>
      <c r="CI32" s="263"/>
      <c r="CJ32" s="263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64"/>
    </row>
    <row r="33" spans="1:101" ht="11.25" customHeight="1">
      <c r="A33" s="623"/>
      <c r="B33" s="537"/>
      <c r="C33" s="323"/>
      <c r="D33" s="368"/>
      <c r="E33" s="604"/>
      <c r="F33" s="605"/>
      <c r="G33" s="604"/>
      <c r="H33" s="606"/>
      <c r="I33" s="600"/>
      <c r="J33" s="600"/>
      <c r="K33" s="607"/>
      <c r="L33" s="394"/>
      <c r="M33" s="606"/>
      <c r="N33" s="600"/>
      <c r="O33" s="600"/>
      <c r="P33" s="331"/>
      <c r="Q33" s="249" t="s">
        <v>259</v>
      </c>
      <c r="R33" s="332">
        <v>2</v>
      </c>
      <c r="S33" s="211"/>
      <c r="T33" s="214"/>
      <c r="U33" s="213"/>
      <c r="V33" s="214"/>
      <c r="W33" s="251"/>
      <c r="X33" s="251"/>
      <c r="Y33" s="251"/>
      <c r="Z33" s="251"/>
      <c r="AA33" s="251"/>
      <c r="AB33" s="251"/>
      <c r="AC33" s="220"/>
      <c r="AD33" s="221"/>
      <c r="AE33" s="222"/>
      <c r="AF33" s="251"/>
      <c r="AG33" s="251"/>
      <c r="AH33" s="251"/>
      <c r="AI33" s="251"/>
      <c r="AJ33" s="251"/>
      <c r="AK33" s="251"/>
      <c r="AL33" s="251"/>
      <c r="AM33" s="251"/>
      <c r="AN33" s="251"/>
      <c r="AO33" s="251"/>
      <c r="AP33" s="251"/>
      <c r="AQ33" s="515"/>
      <c r="AR33" s="251"/>
      <c r="AS33" s="515"/>
      <c r="AT33" s="515"/>
      <c r="AU33" s="515"/>
      <c r="AV33" s="515"/>
      <c r="AW33" s="515"/>
      <c r="AX33" s="515"/>
      <c r="AY33" s="353"/>
      <c r="AZ33" s="353"/>
      <c r="BA33" s="353"/>
      <c r="BB33" s="539"/>
      <c r="BC33" s="228"/>
      <c r="BD33" s="228"/>
      <c r="BE33" s="228"/>
      <c r="BF33" s="228"/>
      <c r="BG33" s="228"/>
      <c r="BH33" s="228"/>
      <c r="BI33" s="228"/>
      <c r="BJ33" s="251"/>
      <c r="BK33" s="290"/>
      <c r="BL33" s="290"/>
      <c r="BM33" s="290"/>
      <c r="BN33" s="290"/>
      <c r="BO33" s="251"/>
      <c r="BP33" s="251"/>
      <c r="BQ33" s="251"/>
      <c r="BR33" s="251"/>
      <c r="BS33" s="259"/>
      <c r="BT33" s="259"/>
      <c r="BU33" s="251"/>
      <c r="BV33" s="251"/>
      <c r="BW33" s="251"/>
      <c r="BX33" s="251"/>
      <c r="BY33" s="260"/>
      <c r="BZ33" s="260"/>
      <c r="CA33" s="251"/>
      <c r="CB33" s="251"/>
      <c r="CC33" s="251"/>
      <c r="CD33" s="251"/>
      <c r="CE33" s="251"/>
      <c r="CF33" s="263"/>
      <c r="CG33" s="263"/>
      <c r="CH33" s="263"/>
      <c r="CI33" s="263"/>
      <c r="CJ33" s="263"/>
      <c r="CK33" s="251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64"/>
    </row>
    <row r="34" spans="1:101" ht="11.25" customHeight="1">
      <c r="A34" s="623"/>
      <c r="B34" s="537"/>
      <c r="C34" s="323"/>
      <c r="D34" s="368"/>
      <c r="E34" s="604"/>
      <c r="F34" s="605"/>
      <c r="G34" s="604"/>
      <c r="H34" s="606"/>
      <c r="I34" s="600"/>
      <c r="J34" s="600"/>
      <c r="K34" s="607"/>
      <c r="L34" s="394"/>
      <c r="M34" s="606"/>
      <c r="N34" s="600"/>
      <c r="O34" s="600"/>
      <c r="P34" s="331"/>
      <c r="Q34" s="249" t="s">
        <v>260</v>
      </c>
      <c r="R34" s="332">
        <v>2</v>
      </c>
      <c r="S34" s="251"/>
      <c r="T34" s="629"/>
      <c r="U34" s="213"/>
      <c r="V34" s="214"/>
      <c r="W34" s="251"/>
      <c r="X34" s="251"/>
      <c r="Y34" s="251"/>
      <c r="Z34" s="251"/>
      <c r="AA34" s="251"/>
      <c r="AB34" s="251"/>
      <c r="AC34" s="251"/>
      <c r="AD34" s="221"/>
      <c r="AE34" s="251"/>
      <c r="AF34" s="223"/>
      <c r="AG34" s="251"/>
      <c r="AH34" s="225"/>
      <c r="AI34" s="226"/>
      <c r="AJ34" s="251"/>
      <c r="AK34" s="227"/>
      <c r="AL34" s="251"/>
      <c r="AM34" s="251"/>
      <c r="AN34" s="251"/>
      <c r="AO34" s="251"/>
      <c r="AP34" s="251"/>
      <c r="AQ34" s="515"/>
      <c r="AR34" s="251"/>
      <c r="AS34" s="515"/>
      <c r="AT34" s="515"/>
      <c r="AU34" s="515"/>
      <c r="AV34" s="515"/>
      <c r="AW34" s="515"/>
      <c r="AX34" s="515"/>
      <c r="AY34" s="515"/>
      <c r="AZ34" s="515"/>
      <c r="BA34" s="515"/>
      <c r="BB34" s="539"/>
      <c r="BC34" s="228"/>
      <c r="BD34" s="228"/>
      <c r="BE34" s="228"/>
      <c r="BF34" s="228"/>
      <c r="BG34" s="228"/>
      <c r="BH34" s="228"/>
      <c r="BI34" s="228"/>
      <c r="BJ34" s="251"/>
      <c r="BK34" s="290"/>
      <c r="BL34" s="290"/>
      <c r="BM34" s="290"/>
      <c r="BN34" s="290"/>
      <c r="BO34" s="251"/>
      <c r="BP34" s="251"/>
      <c r="BQ34" s="251"/>
      <c r="BR34" s="251"/>
      <c r="BS34" s="259"/>
      <c r="BT34" s="259"/>
      <c r="BU34" s="251"/>
      <c r="BV34" s="251"/>
      <c r="BW34" s="251"/>
      <c r="BX34" s="251"/>
      <c r="BY34" s="260"/>
      <c r="BZ34" s="260"/>
      <c r="CA34" s="251"/>
      <c r="CB34" s="251"/>
      <c r="CC34" s="251"/>
      <c r="CD34" s="251"/>
      <c r="CE34" s="251"/>
      <c r="CF34" s="263"/>
      <c r="CG34" s="263"/>
      <c r="CH34" s="263"/>
      <c r="CI34" s="263"/>
      <c r="CJ34" s="263"/>
      <c r="CK34" s="251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64"/>
    </row>
    <row r="35" spans="1:101" ht="11.25" customHeight="1">
      <c r="A35" s="623"/>
      <c r="B35" s="537"/>
      <c r="C35" s="323"/>
      <c r="D35" s="368"/>
      <c r="E35" s="604"/>
      <c r="F35" s="605"/>
      <c r="G35" s="604"/>
      <c r="H35" s="606"/>
      <c r="I35" s="600"/>
      <c r="J35" s="600"/>
      <c r="K35" s="607"/>
      <c r="L35" s="394"/>
      <c r="M35" s="606"/>
      <c r="N35" s="600"/>
      <c r="O35" s="600"/>
      <c r="P35" s="331"/>
      <c r="Q35" s="249" t="s">
        <v>261</v>
      </c>
      <c r="R35" s="332">
        <v>2</v>
      </c>
      <c r="S35" s="211"/>
      <c r="T35" s="214"/>
      <c r="U35" s="213"/>
      <c r="V35" s="214"/>
      <c r="W35" s="251"/>
      <c r="X35" s="251"/>
      <c r="Y35" s="251"/>
      <c r="Z35" s="251"/>
      <c r="AA35" s="251"/>
      <c r="AB35" s="251"/>
      <c r="AC35" s="220"/>
      <c r="AD35" s="221"/>
      <c r="AE35" s="251"/>
      <c r="AF35" s="223"/>
      <c r="AG35" s="251"/>
      <c r="AH35" s="225"/>
      <c r="AI35" s="226"/>
      <c r="AJ35" s="251"/>
      <c r="AK35" s="251"/>
      <c r="AL35" s="251"/>
      <c r="AM35" s="251"/>
      <c r="AN35" s="251"/>
      <c r="AO35" s="251"/>
      <c r="AP35" s="251"/>
      <c r="AQ35" s="515"/>
      <c r="AR35" s="251"/>
      <c r="AS35" s="515"/>
      <c r="AT35" s="515"/>
      <c r="AU35" s="515"/>
      <c r="AV35" s="515"/>
      <c r="AW35" s="515"/>
      <c r="AX35" s="515"/>
      <c r="AY35" s="515"/>
      <c r="AZ35" s="515"/>
      <c r="BA35" s="515"/>
      <c r="BB35" s="539"/>
      <c r="BC35" s="228"/>
      <c r="BD35" s="228"/>
      <c r="BE35" s="228"/>
      <c r="BF35" s="228"/>
      <c r="BG35" s="228"/>
      <c r="BH35" s="228"/>
      <c r="BI35" s="228"/>
      <c r="BJ35" s="251"/>
      <c r="BK35" s="290"/>
      <c r="BL35" s="290"/>
      <c r="BM35" s="290"/>
      <c r="BN35" s="290"/>
      <c r="BO35" s="251"/>
      <c r="BP35" s="251"/>
      <c r="BQ35" s="251"/>
      <c r="BR35" s="251"/>
      <c r="BS35" s="259"/>
      <c r="BT35" s="259"/>
      <c r="BU35" s="251"/>
      <c r="BV35" s="251"/>
      <c r="BW35" s="251"/>
      <c r="BX35" s="251"/>
      <c r="BY35" s="260"/>
      <c r="BZ35" s="260"/>
      <c r="CA35" s="251"/>
      <c r="CB35" s="251"/>
      <c r="CC35" s="251"/>
      <c r="CD35" s="251"/>
      <c r="CE35" s="251"/>
      <c r="CF35" s="263"/>
      <c r="CG35" s="263"/>
      <c r="CH35" s="263"/>
      <c r="CI35" s="263"/>
      <c r="CJ35" s="263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64"/>
    </row>
    <row r="36" spans="1:101" ht="11.25" customHeight="1">
      <c r="A36" s="623"/>
      <c r="B36" s="537"/>
      <c r="C36" s="323"/>
      <c r="D36" s="368"/>
      <c r="E36" s="604"/>
      <c r="F36" s="605"/>
      <c r="G36" s="604"/>
      <c r="H36" s="606"/>
      <c r="I36" s="600"/>
      <c r="J36" s="600"/>
      <c r="K36" s="607"/>
      <c r="L36" s="394"/>
      <c r="M36" s="620"/>
      <c r="N36" s="600"/>
      <c r="O36" s="600"/>
      <c r="P36" s="331"/>
      <c r="Q36" s="249" t="s">
        <v>262</v>
      </c>
      <c r="R36" s="332">
        <v>2</v>
      </c>
      <c r="S36" s="211"/>
      <c r="T36" s="214"/>
      <c r="U36" s="213"/>
      <c r="V36" s="214"/>
      <c r="W36" s="251"/>
      <c r="X36" s="251"/>
      <c r="Y36" s="251"/>
      <c r="Z36" s="251"/>
      <c r="AA36" s="251"/>
      <c r="AB36" s="251"/>
      <c r="AC36" s="220"/>
      <c r="AD36" s="221"/>
      <c r="AE36" s="251"/>
      <c r="AF36" s="223"/>
      <c r="AG36" s="251"/>
      <c r="AH36" s="225"/>
      <c r="AI36" s="226"/>
      <c r="AJ36" s="251"/>
      <c r="AK36" s="251"/>
      <c r="AL36" s="293"/>
      <c r="AM36" s="293"/>
      <c r="AN36" s="293"/>
      <c r="AO36" s="293"/>
      <c r="AP36" s="293"/>
      <c r="AQ36" s="515"/>
      <c r="AR36" s="293"/>
      <c r="AS36" s="515"/>
      <c r="AT36" s="515"/>
      <c r="AU36" s="515"/>
      <c r="AV36" s="515"/>
      <c r="AW36" s="515"/>
      <c r="AX36" s="515"/>
      <c r="AY36" s="515"/>
      <c r="AZ36" s="515"/>
      <c r="BA36" s="515"/>
      <c r="BB36" s="539"/>
      <c r="BC36" s="228"/>
      <c r="BD36" s="228"/>
      <c r="BE36" s="228"/>
      <c r="BF36" s="228"/>
      <c r="BG36" s="228"/>
      <c r="BH36" s="228"/>
      <c r="BI36" s="228"/>
      <c r="BJ36" s="251"/>
      <c r="BK36" s="290"/>
      <c r="BL36" s="290"/>
      <c r="BM36" s="290"/>
      <c r="BN36" s="290"/>
      <c r="BO36" s="251"/>
      <c r="BP36" s="251"/>
      <c r="BQ36" s="251"/>
      <c r="BR36" s="251"/>
      <c r="BS36" s="259"/>
      <c r="BT36" s="259"/>
      <c r="BU36" s="251"/>
      <c r="BV36" s="251"/>
      <c r="BW36" s="251"/>
      <c r="BX36" s="251"/>
      <c r="BY36" s="260"/>
      <c r="BZ36" s="260"/>
      <c r="CA36" s="251"/>
      <c r="CB36" s="251"/>
      <c r="CC36" s="251"/>
      <c r="CD36" s="251"/>
      <c r="CE36" s="251"/>
      <c r="CF36" s="263"/>
      <c r="CG36" s="263"/>
      <c r="CH36" s="263"/>
      <c r="CI36" s="263"/>
      <c r="CJ36" s="263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64"/>
    </row>
    <row r="37" spans="1:101" s="122" customFormat="1" ht="5.25" customHeight="1">
      <c r="A37" s="633"/>
      <c r="B37" s="634"/>
      <c r="C37" s="634"/>
      <c r="D37" s="634"/>
      <c r="E37" s="634"/>
      <c r="F37" s="634"/>
      <c r="G37" s="634"/>
      <c r="H37" s="634"/>
      <c r="I37" s="634"/>
      <c r="J37" s="634"/>
      <c r="K37" s="634"/>
      <c r="L37" s="634"/>
      <c r="M37" s="634"/>
      <c r="N37" s="634"/>
      <c r="O37" s="634"/>
      <c r="P37" s="634"/>
      <c r="Q37" s="634"/>
      <c r="R37" s="634"/>
      <c r="S37" s="634"/>
      <c r="T37" s="634"/>
      <c r="U37" s="634"/>
      <c r="V37" s="634"/>
      <c r="W37" s="634"/>
      <c r="X37" s="634"/>
      <c r="Y37" s="634"/>
      <c r="Z37" s="634"/>
      <c r="AA37" s="634"/>
      <c r="AB37" s="634"/>
      <c r="AC37" s="634"/>
      <c r="AD37" s="634"/>
      <c r="AE37" s="634"/>
      <c r="AF37" s="634"/>
      <c r="AG37" s="634"/>
      <c r="AH37" s="634"/>
      <c r="AI37" s="634"/>
      <c r="AJ37" s="634"/>
      <c r="AK37" s="634"/>
      <c r="AL37" s="634"/>
      <c r="AM37" s="634"/>
      <c r="AN37" s="634"/>
      <c r="AO37" s="634"/>
      <c r="AP37" s="634"/>
      <c r="AQ37" s="634"/>
      <c r="AR37" s="634"/>
      <c r="AS37" s="634"/>
      <c r="AT37" s="634"/>
      <c r="AU37" s="634"/>
      <c r="AV37" s="634"/>
      <c r="AW37" s="634"/>
      <c r="AX37" s="634"/>
      <c r="AY37" s="634"/>
      <c r="AZ37" s="634"/>
      <c r="BA37" s="634"/>
      <c r="BB37" s="634"/>
      <c r="BC37" s="634"/>
      <c r="BD37" s="634"/>
      <c r="BE37" s="634"/>
      <c r="BF37" s="634"/>
      <c r="BG37" s="634"/>
      <c r="BH37" s="634"/>
      <c r="BI37" s="634"/>
      <c r="BJ37" s="634"/>
      <c r="BK37" s="634"/>
      <c r="BL37" s="634"/>
      <c r="BM37" s="634"/>
      <c r="BN37" s="634"/>
      <c r="BO37" s="634"/>
      <c r="BP37" s="634"/>
      <c r="BQ37" s="634"/>
      <c r="BR37" s="634"/>
      <c r="BS37" s="634"/>
      <c r="BT37" s="634"/>
      <c r="BU37" s="634"/>
      <c r="BV37" s="634"/>
      <c r="BW37" s="634"/>
      <c r="BX37" s="634"/>
      <c r="BY37" s="634"/>
      <c r="BZ37" s="634"/>
      <c r="CA37" s="634"/>
      <c r="CB37" s="634"/>
      <c r="CC37" s="634"/>
      <c r="CD37" s="634"/>
      <c r="CE37" s="634"/>
      <c r="CF37" s="634"/>
      <c r="CG37" s="634"/>
      <c r="CH37" s="634"/>
      <c r="CI37" s="634"/>
      <c r="CJ37" s="634"/>
      <c r="CK37" s="634"/>
      <c r="CL37" s="634"/>
      <c r="CM37" s="634"/>
      <c r="CN37" s="634"/>
      <c r="CO37" s="634"/>
      <c r="CP37" s="634"/>
      <c r="CQ37" s="634"/>
      <c r="CR37" s="634"/>
      <c r="CS37" s="634"/>
      <c r="CT37" s="634"/>
      <c r="CU37" s="634"/>
      <c r="CV37" s="634"/>
      <c r="CW37" s="634"/>
    </row>
    <row r="38" spans="1:101" ht="11.25" customHeight="1">
      <c r="A38" s="545" t="s">
        <v>268</v>
      </c>
      <c r="B38" s="629" t="s">
        <v>335</v>
      </c>
      <c r="C38" s="323">
        <v>36299548</v>
      </c>
      <c r="D38" s="323">
        <v>10000</v>
      </c>
      <c r="E38" s="635">
        <v>121.68</v>
      </c>
      <c r="F38" s="636">
        <v>17</v>
      </c>
      <c r="G38" s="604">
        <v>3.5</v>
      </c>
      <c r="H38" s="606" t="s">
        <v>336</v>
      </c>
      <c r="I38" s="600">
        <v>6200</v>
      </c>
      <c r="J38" s="600">
        <v>120000</v>
      </c>
      <c r="K38" s="607">
        <v>4100</v>
      </c>
      <c r="L38" s="394" t="s">
        <v>256</v>
      </c>
      <c r="M38" s="332">
        <v>32</v>
      </c>
      <c r="N38" s="600">
        <v>53000</v>
      </c>
      <c r="O38" s="600">
        <f>N38*0.035</f>
        <v>1855.0000000000002</v>
      </c>
      <c r="P38" s="331">
        <v>22</v>
      </c>
      <c r="Q38" s="249" t="s">
        <v>257</v>
      </c>
      <c r="R38" s="332">
        <v>6</v>
      </c>
      <c r="S38" s="293"/>
      <c r="T38" s="254"/>
      <c r="U38" s="213"/>
      <c r="V38" s="214"/>
      <c r="W38" s="254"/>
      <c r="X38" s="254"/>
      <c r="Y38" s="254"/>
      <c r="Z38" s="169"/>
      <c r="AA38" s="254"/>
      <c r="AB38" s="254"/>
      <c r="AC38" s="220"/>
      <c r="AD38" s="254"/>
      <c r="AE38" s="222"/>
      <c r="AF38" s="254"/>
      <c r="AG38" s="254"/>
      <c r="AH38" s="225"/>
      <c r="AI38" s="226"/>
      <c r="AJ38" s="254"/>
      <c r="AK38" s="227"/>
      <c r="AL38" s="181"/>
      <c r="AM38" s="254"/>
      <c r="AN38" s="254"/>
      <c r="AO38" s="254"/>
      <c r="AP38" s="254"/>
      <c r="AQ38" s="515"/>
      <c r="AR38" s="254"/>
      <c r="AS38" s="515"/>
      <c r="AT38" s="515"/>
      <c r="AU38" s="515"/>
      <c r="AV38" s="515"/>
      <c r="AW38" s="515"/>
      <c r="AX38" s="515"/>
      <c r="AY38" s="353"/>
      <c r="AZ38" s="353"/>
      <c r="BA38" s="353"/>
      <c r="BB38" s="613"/>
      <c r="BC38" s="228"/>
      <c r="BD38" s="228"/>
      <c r="BE38" s="228"/>
      <c r="BF38" s="228"/>
      <c r="BG38" s="228"/>
      <c r="BH38" s="228"/>
      <c r="BI38" s="228"/>
      <c r="BJ38" s="251"/>
      <c r="BK38" s="290"/>
      <c r="BL38" s="290"/>
      <c r="BM38" s="290"/>
      <c r="BN38" s="290"/>
      <c r="BO38" s="251"/>
      <c r="BP38" s="291"/>
      <c r="BQ38" s="251"/>
      <c r="BR38" s="251"/>
      <c r="BS38" s="259"/>
      <c r="BT38" s="259"/>
      <c r="BU38" s="251"/>
      <c r="BV38" s="251"/>
      <c r="BW38" s="251"/>
      <c r="BX38" s="251"/>
      <c r="BY38" s="260"/>
      <c r="BZ38" s="260"/>
      <c r="CA38" s="251"/>
      <c r="CB38" s="261"/>
      <c r="CC38" s="251"/>
      <c r="CD38" s="262"/>
      <c r="CE38" s="251"/>
      <c r="CF38" s="263"/>
      <c r="CG38" s="263"/>
      <c r="CH38" s="263"/>
      <c r="CI38" s="263"/>
      <c r="CJ38" s="263"/>
      <c r="CK38" s="251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64"/>
    </row>
    <row r="39" spans="1:101" ht="11.25" customHeight="1">
      <c r="A39" s="545"/>
      <c r="B39" s="629"/>
      <c r="C39"/>
      <c r="D39" s="323"/>
      <c r="E39" s="604"/>
      <c r="F39" s="605"/>
      <c r="G39" s="604"/>
      <c r="H39" s="606"/>
      <c r="I39" s="600"/>
      <c r="J39" s="600"/>
      <c r="K39" s="607"/>
      <c r="L39" s="394"/>
      <c r="M39" s="384"/>
      <c r="N39" s="600"/>
      <c r="O39" s="600"/>
      <c r="P39" s="331"/>
      <c r="Q39" s="249" t="s">
        <v>258</v>
      </c>
      <c r="R39" s="332">
        <v>2</v>
      </c>
      <c r="S39" s="289"/>
      <c r="T39" s="289"/>
      <c r="U39" s="213"/>
      <c r="V39" s="214"/>
      <c r="W39" s="289"/>
      <c r="X39" s="289"/>
      <c r="Y39" s="254"/>
      <c r="Z39" s="169"/>
      <c r="AA39" s="254"/>
      <c r="AB39" s="289"/>
      <c r="AC39" s="220"/>
      <c r="AD39" s="289"/>
      <c r="AE39" s="222"/>
      <c r="AF39" s="223"/>
      <c r="AG39" s="289"/>
      <c r="AH39" s="225"/>
      <c r="AI39" s="226"/>
      <c r="AJ39" s="254"/>
      <c r="AK39" s="227"/>
      <c r="AL39" s="293"/>
      <c r="AM39" s="289"/>
      <c r="AN39" s="289"/>
      <c r="AO39" s="289"/>
      <c r="AP39" s="289"/>
      <c r="AQ39" s="515"/>
      <c r="AR39" s="289"/>
      <c r="AS39" s="515"/>
      <c r="AT39" s="187"/>
      <c r="AU39" s="515"/>
      <c r="AV39" s="515"/>
      <c r="AW39" s="515"/>
      <c r="AX39" s="515"/>
      <c r="AY39" s="515"/>
      <c r="AZ39" s="515"/>
      <c r="BA39" s="515"/>
      <c r="BB39" s="613"/>
      <c r="BC39" s="228"/>
      <c r="BD39" s="228"/>
      <c r="BE39" s="228"/>
      <c r="BF39" s="228"/>
      <c r="BG39" s="228"/>
      <c r="BH39" s="228"/>
      <c r="BI39" s="228"/>
      <c r="BJ39" s="251"/>
      <c r="BK39" s="290"/>
      <c r="BL39" s="290"/>
      <c r="BM39" s="290"/>
      <c r="BN39" s="290"/>
      <c r="BO39" s="251"/>
      <c r="BP39" s="251"/>
      <c r="BQ39" s="251"/>
      <c r="BR39" s="251"/>
      <c r="BS39" s="259"/>
      <c r="BT39" s="259"/>
      <c r="BU39" s="251"/>
      <c r="BV39" s="251"/>
      <c r="BW39" s="251"/>
      <c r="BX39" s="251"/>
      <c r="BY39" s="260"/>
      <c r="BZ39" s="260"/>
      <c r="CA39" s="251"/>
      <c r="CB39" s="251"/>
      <c r="CC39" s="251"/>
      <c r="CD39" s="251"/>
      <c r="CE39" s="251"/>
      <c r="CF39" s="263"/>
      <c r="CG39" s="263"/>
      <c r="CH39" s="263"/>
      <c r="CI39" s="263"/>
      <c r="CJ39" s="263"/>
      <c r="CK39" s="251"/>
      <c r="CL39" s="251"/>
      <c r="CM39" s="251"/>
      <c r="CN39" s="251"/>
      <c r="CO39" s="251"/>
      <c r="CP39" s="251"/>
      <c r="CQ39" s="251"/>
      <c r="CR39" s="251"/>
      <c r="CS39" s="251"/>
      <c r="CT39" s="251"/>
      <c r="CU39" s="251"/>
      <c r="CV39" s="251"/>
      <c r="CW39" s="264"/>
    </row>
    <row r="40" spans="1:101" ht="11.25" customHeight="1">
      <c r="A40" s="545"/>
      <c r="B40" s="629"/>
      <c r="C40" s="323"/>
      <c r="D40" s="368"/>
      <c r="E40" s="604"/>
      <c r="F40" s="605"/>
      <c r="G40" s="604"/>
      <c r="H40" s="606"/>
      <c r="I40" s="600"/>
      <c r="J40" s="600"/>
      <c r="K40" s="607"/>
      <c r="L40" s="394"/>
      <c r="M40" s="606"/>
      <c r="N40" s="600"/>
      <c r="O40" s="600"/>
      <c r="P40" s="331"/>
      <c r="Q40" s="249" t="s">
        <v>259</v>
      </c>
      <c r="R40" s="332">
        <v>4</v>
      </c>
      <c r="S40" s="211"/>
      <c r="T40" s="212"/>
      <c r="U40" s="213"/>
      <c r="V40" s="214"/>
      <c r="W40" s="289"/>
      <c r="X40" s="167"/>
      <c r="Y40" s="254"/>
      <c r="Z40" s="169"/>
      <c r="AA40" s="254"/>
      <c r="AB40" s="289"/>
      <c r="AC40" s="289"/>
      <c r="AD40" s="289"/>
      <c r="AE40" s="222"/>
      <c r="AF40" s="223"/>
      <c r="AG40" s="289"/>
      <c r="AH40" s="225"/>
      <c r="AI40" s="226"/>
      <c r="AJ40" s="289"/>
      <c r="AK40" s="289"/>
      <c r="AL40" s="293"/>
      <c r="AM40" s="289"/>
      <c r="AN40" s="289"/>
      <c r="AO40" s="289"/>
      <c r="AP40" s="289"/>
      <c r="AQ40" s="515"/>
      <c r="AR40" s="289"/>
      <c r="AS40" s="515"/>
      <c r="AT40" s="515"/>
      <c r="AU40" s="515"/>
      <c r="AV40" s="515"/>
      <c r="AW40" s="515"/>
      <c r="AX40" s="515"/>
      <c r="AY40" s="353"/>
      <c r="AZ40" s="353"/>
      <c r="BA40" s="353"/>
      <c r="BB40" s="613"/>
      <c r="BC40" s="228"/>
      <c r="BD40" s="228"/>
      <c r="BE40" s="228"/>
      <c r="BF40" s="228"/>
      <c r="BG40" s="228"/>
      <c r="BH40" s="228"/>
      <c r="BI40" s="228"/>
      <c r="BJ40" s="251"/>
      <c r="BK40" s="290"/>
      <c r="BL40" s="290"/>
      <c r="BM40" s="290"/>
      <c r="BN40" s="290"/>
      <c r="BO40" s="251"/>
      <c r="BP40" s="251"/>
      <c r="BQ40" s="251"/>
      <c r="BR40" s="251"/>
      <c r="BS40" s="259"/>
      <c r="BT40" s="259"/>
      <c r="BU40" s="251"/>
      <c r="BV40" s="251"/>
      <c r="BW40" s="251"/>
      <c r="BX40" s="251"/>
      <c r="BY40" s="260"/>
      <c r="BZ40" s="260"/>
      <c r="CA40" s="251"/>
      <c r="CB40" s="251"/>
      <c r="CC40" s="251"/>
      <c r="CD40" s="251"/>
      <c r="CE40" s="251"/>
      <c r="CF40" s="263"/>
      <c r="CG40" s="263"/>
      <c r="CH40" s="263"/>
      <c r="CI40" s="263"/>
      <c r="CJ40" s="263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64"/>
    </row>
    <row r="41" spans="1:101" ht="11.25" customHeight="1">
      <c r="A41" s="545"/>
      <c r="B41" s="629"/>
      <c r="C41" s="323"/>
      <c r="D41" s="368"/>
      <c r="E41" s="604"/>
      <c r="F41" s="605"/>
      <c r="G41" s="604"/>
      <c r="H41" s="606"/>
      <c r="I41" s="600"/>
      <c r="J41" s="600"/>
      <c r="K41" s="607"/>
      <c r="L41" s="394"/>
      <c r="M41" s="606"/>
      <c r="N41" s="600"/>
      <c r="O41" s="600"/>
      <c r="P41" s="331"/>
      <c r="Q41" s="249" t="s">
        <v>260</v>
      </c>
      <c r="R41" s="332">
        <v>2</v>
      </c>
      <c r="S41" s="289"/>
      <c r="T41" s="289"/>
      <c r="U41" s="213"/>
      <c r="V41" s="214"/>
      <c r="W41" s="289"/>
      <c r="X41" s="289"/>
      <c r="Y41" s="254"/>
      <c r="Z41" s="169"/>
      <c r="AA41" s="254"/>
      <c r="AB41" s="289"/>
      <c r="AC41" s="220"/>
      <c r="AD41" s="289"/>
      <c r="AE41" s="222"/>
      <c r="AF41" s="223"/>
      <c r="AG41" s="289"/>
      <c r="AH41" s="225"/>
      <c r="AI41" s="226"/>
      <c r="AJ41" s="254"/>
      <c r="AK41" s="227"/>
      <c r="AL41" s="293"/>
      <c r="AM41" s="289"/>
      <c r="AN41" s="289"/>
      <c r="AO41" s="289"/>
      <c r="AP41" s="289"/>
      <c r="AQ41" s="515"/>
      <c r="AR41" s="289"/>
      <c r="AS41" s="515"/>
      <c r="AT41" s="187"/>
      <c r="AU41" s="515"/>
      <c r="AV41" s="515"/>
      <c r="AW41" s="515"/>
      <c r="AX41" s="515"/>
      <c r="AY41" s="515"/>
      <c r="AZ41" s="515"/>
      <c r="BA41" s="515"/>
      <c r="BB41" s="613"/>
      <c r="BC41" s="228"/>
      <c r="BD41" s="228"/>
      <c r="BE41" s="228"/>
      <c r="BF41" s="228"/>
      <c r="BG41" s="228"/>
      <c r="BH41" s="228"/>
      <c r="BI41" s="228"/>
      <c r="BJ41" s="251"/>
      <c r="BK41" s="290"/>
      <c r="BL41" s="290"/>
      <c r="BM41" s="290"/>
      <c r="BN41" s="290"/>
      <c r="BO41" s="251"/>
      <c r="BP41" s="251"/>
      <c r="BQ41" s="251"/>
      <c r="BR41" s="251"/>
      <c r="BS41" s="259"/>
      <c r="BT41" s="259"/>
      <c r="BU41" s="251"/>
      <c r="BV41" s="251"/>
      <c r="BW41" s="251"/>
      <c r="BX41" s="251"/>
      <c r="BY41" s="260"/>
      <c r="BZ41" s="260"/>
      <c r="CA41" s="251"/>
      <c r="CB41" s="251"/>
      <c r="CC41" s="251"/>
      <c r="CD41" s="251"/>
      <c r="CE41" s="251"/>
      <c r="CF41" s="263"/>
      <c r="CG41" s="263"/>
      <c r="CH41" s="263"/>
      <c r="CI41" s="263"/>
      <c r="CJ41" s="263"/>
      <c r="CK41" s="251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64"/>
    </row>
    <row r="42" spans="1:101" ht="11.25" customHeight="1">
      <c r="A42" s="545"/>
      <c r="B42" s="629"/>
      <c r="C42" s="323"/>
      <c r="D42" s="368"/>
      <c r="E42" s="604"/>
      <c r="F42" s="605"/>
      <c r="G42" s="604"/>
      <c r="H42" s="606"/>
      <c r="I42" s="600"/>
      <c r="J42" s="600"/>
      <c r="K42" s="607"/>
      <c r="L42" s="394"/>
      <c r="M42" s="606"/>
      <c r="N42" s="600"/>
      <c r="O42" s="600"/>
      <c r="P42" s="331"/>
      <c r="Q42" s="249" t="s">
        <v>261</v>
      </c>
      <c r="R42" s="332">
        <v>4</v>
      </c>
      <c r="S42" s="211"/>
      <c r="T42" s="212"/>
      <c r="U42" s="213"/>
      <c r="V42" s="214"/>
      <c r="W42" s="289"/>
      <c r="X42" s="167"/>
      <c r="Y42" s="254"/>
      <c r="Z42" s="169"/>
      <c r="AA42" s="254"/>
      <c r="AB42" s="289"/>
      <c r="AC42" s="289"/>
      <c r="AD42" s="289"/>
      <c r="AE42" s="222"/>
      <c r="AF42" s="223"/>
      <c r="AG42" s="289"/>
      <c r="AH42" s="225"/>
      <c r="AI42" s="226"/>
      <c r="AJ42" s="289"/>
      <c r="AK42" s="289"/>
      <c r="AL42" s="181"/>
      <c r="AM42" s="289"/>
      <c r="AN42" s="289"/>
      <c r="AO42" s="289"/>
      <c r="AP42" s="289"/>
      <c r="AQ42" s="515"/>
      <c r="AR42" s="289"/>
      <c r="AS42" s="515"/>
      <c r="AT42" s="515"/>
      <c r="AU42" s="515"/>
      <c r="AV42" s="515"/>
      <c r="AW42" s="515"/>
      <c r="AX42" s="515"/>
      <c r="AY42" s="515"/>
      <c r="AZ42" s="515"/>
      <c r="BA42" s="515"/>
      <c r="BB42" s="613"/>
      <c r="BC42" s="228"/>
      <c r="BD42" s="228"/>
      <c r="BE42" s="228"/>
      <c r="BF42" s="228"/>
      <c r="BG42" s="228"/>
      <c r="BH42" s="228"/>
      <c r="BI42" s="228"/>
      <c r="BJ42" s="251"/>
      <c r="BK42" s="290"/>
      <c r="BL42" s="290"/>
      <c r="BM42" s="290"/>
      <c r="BN42" s="290"/>
      <c r="BO42" s="251"/>
      <c r="BP42" s="251"/>
      <c r="BQ42" s="251"/>
      <c r="BR42" s="251"/>
      <c r="BS42" s="259"/>
      <c r="BT42" s="259"/>
      <c r="BU42" s="251"/>
      <c r="BV42" s="251"/>
      <c r="BW42" s="251"/>
      <c r="BX42" s="251"/>
      <c r="BY42" s="260"/>
      <c r="BZ42" s="260"/>
      <c r="CA42" s="251"/>
      <c r="CB42" s="251"/>
      <c r="CC42" s="251"/>
      <c r="CD42" s="251"/>
      <c r="CE42" s="251"/>
      <c r="CF42" s="263"/>
      <c r="CG42" s="263"/>
      <c r="CH42" s="263"/>
      <c r="CI42" s="263"/>
      <c r="CJ42" s="263"/>
      <c r="CK42" s="251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64"/>
    </row>
    <row r="43" spans="1:101" ht="11.25" customHeight="1">
      <c r="A43" s="545"/>
      <c r="B43" s="629"/>
      <c r="C43" s="323"/>
      <c r="D43" s="368"/>
      <c r="E43" s="604"/>
      <c r="F43" s="605"/>
      <c r="G43" s="604"/>
      <c r="H43" s="606"/>
      <c r="I43" s="600"/>
      <c r="J43" s="600"/>
      <c r="K43" s="607"/>
      <c r="L43" s="394"/>
      <c r="M43" s="620"/>
      <c r="N43" s="600"/>
      <c r="O43" s="600"/>
      <c r="P43" s="331"/>
      <c r="Q43" s="249" t="s">
        <v>262</v>
      </c>
      <c r="R43" s="332">
        <v>4</v>
      </c>
      <c r="S43" s="211"/>
      <c r="T43" s="212"/>
      <c r="U43" s="213"/>
      <c r="V43" s="214"/>
      <c r="W43" s="293"/>
      <c r="X43" s="167"/>
      <c r="Y43" s="254"/>
      <c r="Z43" s="169"/>
      <c r="AA43" s="254"/>
      <c r="AB43" s="293"/>
      <c r="AC43" s="293"/>
      <c r="AD43" s="293"/>
      <c r="AE43" s="222"/>
      <c r="AF43" s="223"/>
      <c r="AG43" s="293"/>
      <c r="AH43" s="225"/>
      <c r="AI43" s="226"/>
      <c r="AJ43" s="293"/>
      <c r="AK43" s="293"/>
      <c r="AL43" s="181"/>
      <c r="AM43" s="293"/>
      <c r="AN43" s="293"/>
      <c r="AO43" s="293"/>
      <c r="AP43" s="293"/>
      <c r="AQ43" s="515"/>
      <c r="AR43" s="293"/>
      <c r="AS43" s="515"/>
      <c r="AT43" s="515"/>
      <c r="AU43" s="515"/>
      <c r="AV43" s="515"/>
      <c r="AW43" s="515"/>
      <c r="AX43" s="515"/>
      <c r="AY43" s="515"/>
      <c r="AZ43" s="515"/>
      <c r="BA43" s="515"/>
      <c r="BB43" s="613"/>
      <c r="BC43" s="228"/>
      <c r="BD43" s="228"/>
      <c r="BE43" s="228"/>
      <c r="BF43" s="228"/>
      <c r="BG43" s="228"/>
      <c r="BH43" s="228"/>
      <c r="BI43" s="228"/>
      <c r="BJ43" s="251"/>
      <c r="BK43" s="290"/>
      <c r="BL43" s="290"/>
      <c r="BM43" s="290"/>
      <c r="BN43" s="290"/>
      <c r="BO43" s="251"/>
      <c r="BP43" s="251"/>
      <c r="BQ43" s="251"/>
      <c r="BR43" s="251"/>
      <c r="BS43" s="259"/>
      <c r="BT43" s="259"/>
      <c r="BU43" s="251"/>
      <c r="BV43" s="251"/>
      <c r="BW43" s="251"/>
      <c r="BX43" s="251"/>
      <c r="BY43" s="260"/>
      <c r="BZ43" s="260"/>
      <c r="CA43" s="251"/>
      <c r="CB43" s="251"/>
      <c r="CC43" s="251"/>
      <c r="CD43" s="251"/>
      <c r="CE43" s="251"/>
      <c r="CF43" s="263"/>
      <c r="CG43" s="263"/>
      <c r="CH43" s="263"/>
      <c r="CI43" s="263"/>
      <c r="CJ43" s="263"/>
      <c r="CK43" s="251"/>
      <c r="CL43" s="251"/>
      <c r="CM43" s="251"/>
      <c r="CN43" s="251"/>
      <c r="CO43" s="251"/>
      <c r="CP43" s="251"/>
      <c r="CQ43" s="251"/>
      <c r="CR43" s="251"/>
      <c r="CS43" s="251"/>
      <c r="CT43" s="251"/>
      <c r="CU43" s="251"/>
      <c r="CV43" s="251"/>
      <c r="CW43" s="264"/>
    </row>
    <row r="44" spans="1:101" s="122" customFormat="1" ht="5.25" customHeight="1">
      <c r="A44" s="545"/>
      <c r="B44" s="637"/>
      <c r="C44" s="637"/>
      <c r="D44" s="637"/>
      <c r="E44" s="637"/>
      <c r="F44" s="637"/>
      <c r="G44" s="637"/>
      <c r="H44" s="637"/>
      <c r="I44" s="637"/>
      <c r="J44" s="637"/>
      <c r="K44" s="637"/>
      <c r="L44" s="637"/>
      <c r="M44" s="637"/>
      <c r="N44" s="637"/>
      <c r="O44" s="637"/>
      <c r="P44" s="637"/>
      <c r="Q44" s="637"/>
      <c r="R44" s="637"/>
      <c r="S44" s="637"/>
      <c r="T44" s="637"/>
      <c r="U44" s="637"/>
      <c r="V44" s="637"/>
      <c r="W44" s="637"/>
      <c r="X44" s="637"/>
      <c r="Y44" s="637"/>
      <c r="Z44" s="637"/>
      <c r="AA44" s="637"/>
      <c r="AB44" s="637"/>
      <c r="AC44" s="637"/>
      <c r="AD44" s="637"/>
      <c r="AE44" s="637"/>
      <c r="AF44" s="637"/>
      <c r="AG44" s="637"/>
      <c r="AH44" s="637"/>
      <c r="AI44" s="637"/>
      <c r="AJ44" s="637"/>
      <c r="AK44" s="637"/>
      <c r="AL44" s="637"/>
      <c r="AM44" s="637"/>
      <c r="AN44" s="637"/>
      <c r="AO44" s="637"/>
      <c r="AP44" s="637"/>
      <c r="AQ44" s="637"/>
      <c r="AR44" s="637"/>
      <c r="AS44" s="637"/>
      <c r="AT44" s="637"/>
      <c r="AU44" s="637"/>
      <c r="AV44" s="637"/>
      <c r="AW44" s="637"/>
      <c r="AX44" s="637"/>
      <c r="AY44" s="637"/>
      <c r="AZ44" s="637"/>
      <c r="BA44" s="637"/>
      <c r="BB44" s="637"/>
      <c r="BC44" s="637"/>
      <c r="BD44" s="637"/>
      <c r="BE44" s="637"/>
      <c r="BF44" s="637"/>
      <c r="BG44" s="637"/>
      <c r="BH44" s="637"/>
      <c r="BI44" s="637"/>
      <c r="BJ44" s="637"/>
      <c r="BK44" s="637"/>
      <c r="BL44" s="637"/>
      <c r="BM44" s="637"/>
      <c r="BN44" s="637"/>
      <c r="BO44" s="637"/>
      <c r="BP44" s="637"/>
      <c r="BQ44" s="637"/>
      <c r="BR44" s="637"/>
      <c r="BS44" s="637"/>
      <c r="BT44" s="637"/>
      <c r="BU44" s="637"/>
      <c r="BV44" s="637"/>
      <c r="BW44" s="637"/>
      <c r="BX44" s="637"/>
      <c r="BY44" s="637"/>
      <c r="BZ44" s="637"/>
      <c r="CA44" s="637"/>
      <c r="CB44" s="637"/>
      <c r="CC44" s="637"/>
      <c r="CD44" s="637"/>
      <c r="CE44" s="637"/>
      <c r="CF44" s="637"/>
      <c r="CG44" s="637"/>
      <c r="CH44" s="637"/>
      <c r="CI44" s="637"/>
      <c r="CJ44" s="637"/>
      <c r="CK44" s="637"/>
      <c r="CL44" s="637"/>
      <c r="CM44" s="637"/>
      <c r="CN44" s="637"/>
      <c r="CO44" s="637"/>
      <c r="CP44" s="637"/>
      <c r="CQ44" s="637"/>
      <c r="CR44" s="637"/>
      <c r="CS44" s="637"/>
      <c r="CT44" s="637"/>
      <c r="CU44" s="637"/>
      <c r="CV44" s="637"/>
      <c r="CW44" s="637"/>
    </row>
    <row r="45" spans="1:101" ht="11.25" customHeight="1">
      <c r="A45" s="545"/>
      <c r="B45" s="537" t="s">
        <v>337</v>
      </c>
      <c r="C45" s="323">
        <v>36299548</v>
      </c>
      <c r="D45" s="323">
        <v>10000</v>
      </c>
      <c r="E45" s="604">
        <v>121.68</v>
      </c>
      <c r="F45" s="605">
        <v>17</v>
      </c>
      <c r="G45" s="604">
        <v>3.5</v>
      </c>
      <c r="H45" s="606" t="s">
        <v>336</v>
      </c>
      <c r="I45" s="600">
        <v>6200</v>
      </c>
      <c r="J45" s="600">
        <v>120000</v>
      </c>
      <c r="K45" s="607">
        <v>4100</v>
      </c>
      <c r="L45" s="394" t="s">
        <v>256</v>
      </c>
      <c r="M45" s="332" t="s">
        <v>310</v>
      </c>
      <c r="N45" s="600">
        <v>53000</v>
      </c>
      <c r="O45" s="638">
        <f>N45*0.035</f>
        <v>1855.0000000000002</v>
      </c>
      <c r="P45" s="331">
        <v>18</v>
      </c>
      <c r="Q45" s="249" t="s">
        <v>328</v>
      </c>
      <c r="R45" s="332">
        <v>8</v>
      </c>
      <c r="S45" s="293"/>
      <c r="T45" s="254"/>
      <c r="U45" s="213"/>
      <c r="V45" s="214"/>
      <c r="W45" s="254"/>
      <c r="X45" s="254"/>
      <c r="Y45" s="254"/>
      <c r="Z45" s="169"/>
      <c r="AA45" s="254"/>
      <c r="AB45" s="254"/>
      <c r="AC45" s="220"/>
      <c r="AD45" s="254"/>
      <c r="AE45" s="222"/>
      <c r="AF45" s="254"/>
      <c r="AG45" s="254"/>
      <c r="AH45" s="225"/>
      <c r="AI45" s="226"/>
      <c r="AJ45" s="254"/>
      <c r="AK45" s="227"/>
      <c r="AL45" s="181"/>
      <c r="AM45" s="254"/>
      <c r="AN45" s="254"/>
      <c r="AO45" s="254"/>
      <c r="AP45" s="254"/>
      <c r="AQ45" s="515"/>
      <c r="AR45" s="254"/>
      <c r="AS45" s="515"/>
      <c r="AT45" s="515"/>
      <c r="AU45" s="515"/>
      <c r="AV45" s="515"/>
      <c r="AW45" s="515"/>
      <c r="AX45" s="515"/>
      <c r="AY45" s="353"/>
      <c r="AZ45" s="353"/>
      <c r="BA45" s="353"/>
      <c r="BB45" s="613"/>
      <c r="BC45" s="228"/>
      <c r="BD45" s="228"/>
      <c r="BE45" s="228"/>
      <c r="BF45" s="228"/>
      <c r="BG45" s="228"/>
      <c r="BH45" s="228"/>
      <c r="BI45" s="228"/>
      <c r="BJ45" s="251"/>
      <c r="BK45" s="290"/>
      <c r="BL45" s="290"/>
      <c r="BM45" s="290"/>
      <c r="BN45" s="290"/>
      <c r="BO45" s="251"/>
      <c r="BP45" s="291"/>
      <c r="BQ45" s="251"/>
      <c r="BR45" s="251"/>
      <c r="BS45" s="259"/>
      <c r="BT45" s="259"/>
      <c r="BU45" s="251"/>
      <c r="BV45" s="251"/>
      <c r="BW45" s="251"/>
      <c r="BX45" s="251"/>
      <c r="BY45" s="260"/>
      <c r="BZ45" s="260"/>
      <c r="CA45" s="251"/>
      <c r="CB45" s="261"/>
      <c r="CC45" s="251"/>
      <c r="CD45" s="262"/>
      <c r="CE45" s="251"/>
      <c r="CF45" s="263"/>
      <c r="CG45" s="263"/>
      <c r="CH45" s="263"/>
      <c r="CI45" s="263"/>
      <c r="CJ45" s="263"/>
      <c r="CK45" s="251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64"/>
    </row>
    <row r="46" spans="1:101" ht="11.25" customHeight="1">
      <c r="A46" s="545"/>
      <c r="B46" s="537"/>
      <c r="C46" s="323"/>
      <c r="D46" s="323"/>
      <c r="E46" s="604"/>
      <c r="F46" s="605"/>
      <c r="G46" s="604"/>
      <c r="H46" s="606"/>
      <c r="I46" s="600"/>
      <c r="J46" s="600"/>
      <c r="K46" s="607"/>
      <c r="L46" s="394"/>
      <c r="M46" s="384"/>
      <c r="N46" s="600"/>
      <c r="O46" s="600"/>
      <c r="P46" s="331"/>
      <c r="Q46" s="249" t="s">
        <v>258</v>
      </c>
      <c r="R46" s="332">
        <v>2</v>
      </c>
      <c r="S46" s="289"/>
      <c r="T46" s="289"/>
      <c r="U46" s="213"/>
      <c r="V46" s="214"/>
      <c r="W46" s="289"/>
      <c r="X46" s="289"/>
      <c r="Y46" s="254"/>
      <c r="Z46" s="169"/>
      <c r="AA46" s="254"/>
      <c r="AB46" s="289"/>
      <c r="AC46" s="220"/>
      <c r="AD46" s="289"/>
      <c r="AE46" s="222"/>
      <c r="AF46" s="223"/>
      <c r="AG46" s="289"/>
      <c r="AH46" s="225"/>
      <c r="AI46" s="226"/>
      <c r="AJ46" s="254"/>
      <c r="AK46" s="227"/>
      <c r="AL46" s="293"/>
      <c r="AM46" s="289"/>
      <c r="AN46" s="289"/>
      <c r="AO46" s="289"/>
      <c r="AP46" s="289"/>
      <c r="AQ46" s="515"/>
      <c r="AR46" s="289"/>
      <c r="AS46" s="515"/>
      <c r="AT46" s="187"/>
      <c r="AU46" s="515"/>
      <c r="AV46" s="515"/>
      <c r="AW46" s="515"/>
      <c r="AX46" s="515"/>
      <c r="AY46" s="515"/>
      <c r="AZ46" s="515"/>
      <c r="BA46" s="515"/>
      <c r="BB46" s="613"/>
      <c r="BC46" s="228"/>
      <c r="BD46" s="228"/>
      <c r="BE46" s="228"/>
      <c r="BF46" s="228"/>
      <c r="BG46" s="228"/>
      <c r="BH46" s="228"/>
      <c r="BI46" s="228"/>
      <c r="BJ46" s="251"/>
      <c r="BK46" s="290"/>
      <c r="BL46" s="290"/>
      <c r="BM46" s="290"/>
      <c r="BN46" s="290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60"/>
      <c r="BZ46" s="260"/>
      <c r="CA46" s="251"/>
      <c r="CB46" s="251"/>
      <c r="CC46" s="251"/>
      <c r="CD46" s="251"/>
      <c r="CE46" s="251"/>
      <c r="CF46" s="263"/>
      <c r="CG46" s="263"/>
      <c r="CH46" s="263"/>
      <c r="CI46" s="263"/>
      <c r="CJ46" s="263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64"/>
    </row>
    <row r="47" spans="1:101" ht="11.25" customHeight="1">
      <c r="A47" s="545"/>
      <c r="B47" s="537"/>
      <c r="C47" s="323"/>
      <c r="D47" s="368"/>
      <c r="E47" s="604"/>
      <c r="F47" s="605"/>
      <c r="G47" s="604"/>
      <c r="H47" s="606"/>
      <c r="I47" s="600"/>
      <c r="J47" s="600"/>
      <c r="K47" s="607"/>
      <c r="L47" s="394"/>
      <c r="M47" s="606"/>
      <c r="N47" s="600"/>
      <c r="O47" s="600"/>
      <c r="P47" s="331"/>
      <c r="Q47" s="249" t="s">
        <v>259</v>
      </c>
      <c r="R47" s="332">
        <v>2</v>
      </c>
      <c r="S47" s="211"/>
      <c r="T47" s="212"/>
      <c r="U47" s="213"/>
      <c r="V47" s="254"/>
      <c r="W47" s="289"/>
      <c r="X47" s="167"/>
      <c r="Y47" s="254"/>
      <c r="Z47" s="169"/>
      <c r="AA47" s="254"/>
      <c r="AB47" s="289"/>
      <c r="AC47" s="289"/>
      <c r="AD47" s="289"/>
      <c r="AE47" s="222"/>
      <c r="AF47" s="223"/>
      <c r="AG47" s="289"/>
      <c r="AH47" s="225"/>
      <c r="AI47" s="226"/>
      <c r="AJ47" s="289"/>
      <c r="AK47" s="289"/>
      <c r="AL47" s="293"/>
      <c r="AM47" s="289"/>
      <c r="AN47" s="289"/>
      <c r="AO47" s="289"/>
      <c r="AP47" s="289"/>
      <c r="AQ47" s="515"/>
      <c r="AR47" s="289"/>
      <c r="AS47" s="515"/>
      <c r="AT47" s="515"/>
      <c r="AU47" s="515"/>
      <c r="AV47" s="515"/>
      <c r="AW47" s="515"/>
      <c r="AX47" s="515"/>
      <c r="AY47" s="353"/>
      <c r="AZ47" s="353"/>
      <c r="BA47" s="353"/>
      <c r="BB47" s="613"/>
      <c r="BC47" s="228"/>
      <c r="BD47" s="228"/>
      <c r="BE47" s="228"/>
      <c r="BF47" s="228"/>
      <c r="BG47" s="228"/>
      <c r="BH47" s="228"/>
      <c r="BI47" s="228"/>
      <c r="BJ47" s="251"/>
      <c r="BK47" s="290"/>
      <c r="BL47" s="290"/>
      <c r="BM47" s="290"/>
      <c r="BN47" s="290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60"/>
      <c r="BZ47" s="260"/>
      <c r="CA47" s="251"/>
      <c r="CB47" s="251"/>
      <c r="CC47" s="251"/>
      <c r="CD47" s="251"/>
      <c r="CE47" s="251"/>
      <c r="CF47" s="263"/>
      <c r="CG47" s="263"/>
      <c r="CH47" s="263"/>
      <c r="CI47" s="263"/>
      <c r="CJ47" s="263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64"/>
    </row>
    <row r="48" spans="1:101" ht="11.25" customHeight="1">
      <c r="A48" s="545"/>
      <c r="B48" s="537"/>
      <c r="C48" s="323"/>
      <c r="D48" s="368"/>
      <c r="E48" s="604"/>
      <c r="F48" s="605"/>
      <c r="G48" s="604"/>
      <c r="H48" s="606"/>
      <c r="I48" s="600"/>
      <c r="J48" s="600"/>
      <c r="K48" s="607"/>
      <c r="L48" s="394"/>
      <c r="M48" s="606"/>
      <c r="N48" s="600"/>
      <c r="O48" s="600"/>
      <c r="P48" s="331"/>
      <c r="Q48" s="249" t="s">
        <v>260</v>
      </c>
      <c r="R48" s="332">
        <v>2</v>
      </c>
      <c r="S48" s="289"/>
      <c r="T48" s="289"/>
      <c r="U48" s="213"/>
      <c r="V48" s="214"/>
      <c r="W48" s="289"/>
      <c r="X48" s="289"/>
      <c r="Y48" s="254"/>
      <c r="Z48" s="169"/>
      <c r="AA48" s="254"/>
      <c r="AB48" s="289"/>
      <c r="AC48" s="220"/>
      <c r="AD48" s="289"/>
      <c r="AE48" s="222"/>
      <c r="AF48" s="223"/>
      <c r="AG48" s="289"/>
      <c r="AH48" s="225"/>
      <c r="AI48" s="226"/>
      <c r="AJ48" s="254"/>
      <c r="AK48" s="227"/>
      <c r="AL48" s="293"/>
      <c r="AM48" s="289"/>
      <c r="AN48" s="289"/>
      <c r="AO48" s="289"/>
      <c r="AP48" s="289"/>
      <c r="AQ48" s="515"/>
      <c r="AR48" s="289"/>
      <c r="AS48" s="515"/>
      <c r="AT48" s="187"/>
      <c r="AU48" s="515"/>
      <c r="AV48" s="515"/>
      <c r="AW48" s="515"/>
      <c r="AX48" s="515"/>
      <c r="AY48" s="515"/>
      <c r="AZ48" s="515"/>
      <c r="BA48" s="515"/>
      <c r="BB48" s="613"/>
      <c r="BC48" s="228"/>
      <c r="BD48" s="228"/>
      <c r="BE48" s="228"/>
      <c r="BF48" s="228"/>
      <c r="BG48" s="228"/>
      <c r="BH48" s="228"/>
      <c r="BI48" s="228"/>
      <c r="BJ48" s="251"/>
      <c r="BK48" s="290"/>
      <c r="BL48" s="290"/>
      <c r="BM48" s="290"/>
      <c r="BN48" s="290"/>
      <c r="BO48" s="251"/>
      <c r="BP48" s="251"/>
      <c r="BQ48" s="251"/>
      <c r="BR48" s="251"/>
      <c r="BS48" s="251"/>
      <c r="BT48" s="251"/>
      <c r="BU48" s="251"/>
      <c r="BV48" s="251"/>
      <c r="BW48" s="251"/>
      <c r="BX48" s="251"/>
      <c r="BY48" s="260"/>
      <c r="BZ48" s="260"/>
      <c r="CA48" s="251"/>
      <c r="CB48" s="251"/>
      <c r="CC48" s="251"/>
      <c r="CD48" s="251"/>
      <c r="CE48" s="251"/>
      <c r="CF48" s="263"/>
      <c r="CG48" s="263"/>
      <c r="CH48" s="263"/>
      <c r="CI48" s="263"/>
      <c r="CJ48" s="263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64"/>
    </row>
    <row r="49" spans="1:101" ht="11.25" customHeight="1">
      <c r="A49" s="545"/>
      <c r="B49" s="537"/>
      <c r="C49" s="323"/>
      <c r="D49" s="368"/>
      <c r="E49" s="604"/>
      <c r="F49" s="605"/>
      <c r="G49" s="604"/>
      <c r="H49" s="606"/>
      <c r="I49" s="600"/>
      <c r="J49" s="600"/>
      <c r="K49" s="607"/>
      <c r="L49" s="394"/>
      <c r="M49" s="606"/>
      <c r="N49" s="600"/>
      <c r="O49" s="600"/>
      <c r="P49" s="331"/>
      <c r="Q49" s="249" t="s">
        <v>261</v>
      </c>
      <c r="R49" s="332">
        <v>2</v>
      </c>
      <c r="S49" s="211"/>
      <c r="T49" s="212"/>
      <c r="U49" s="213"/>
      <c r="V49" s="214"/>
      <c r="W49" s="289"/>
      <c r="X49" s="167"/>
      <c r="Y49" s="254"/>
      <c r="Z49" s="169"/>
      <c r="AA49" s="254"/>
      <c r="AB49" s="289"/>
      <c r="AC49" s="289"/>
      <c r="AD49" s="289"/>
      <c r="AE49" s="222"/>
      <c r="AF49" s="223"/>
      <c r="AG49" s="289"/>
      <c r="AH49" s="225"/>
      <c r="AI49" s="226"/>
      <c r="AJ49" s="289"/>
      <c r="AK49" s="289"/>
      <c r="AL49" s="181"/>
      <c r="AM49" s="289"/>
      <c r="AN49" s="289"/>
      <c r="AO49" s="289"/>
      <c r="AP49" s="289"/>
      <c r="AQ49" s="515"/>
      <c r="AR49" s="289"/>
      <c r="AS49" s="515"/>
      <c r="AT49" s="515"/>
      <c r="AU49" s="515"/>
      <c r="AV49" s="515"/>
      <c r="AW49" s="515"/>
      <c r="AX49" s="515"/>
      <c r="AY49" s="515"/>
      <c r="AZ49" s="515"/>
      <c r="BA49" s="515"/>
      <c r="BB49" s="613"/>
      <c r="BC49" s="228"/>
      <c r="BD49" s="228"/>
      <c r="BE49" s="228"/>
      <c r="BF49" s="228"/>
      <c r="BG49" s="228"/>
      <c r="BH49" s="228"/>
      <c r="BI49" s="228"/>
      <c r="BJ49" s="251"/>
      <c r="BK49" s="290"/>
      <c r="BL49" s="290"/>
      <c r="BM49" s="290"/>
      <c r="BN49" s="290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60"/>
      <c r="BZ49" s="260"/>
      <c r="CA49" s="251"/>
      <c r="CB49" s="251"/>
      <c r="CC49" s="251"/>
      <c r="CD49" s="251"/>
      <c r="CE49" s="251"/>
      <c r="CF49" s="263"/>
      <c r="CG49" s="263"/>
      <c r="CH49" s="263"/>
      <c r="CI49" s="263"/>
      <c r="CJ49" s="263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64"/>
    </row>
    <row r="50" spans="1:101" ht="11.25" customHeight="1">
      <c r="A50" s="545"/>
      <c r="B50" s="537"/>
      <c r="C50" s="323"/>
      <c r="D50" s="368"/>
      <c r="E50" s="604"/>
      <c r="F50" s="605"/>
      <c r="G50" s="604"/>
      <c r="H50" s="606"/>
      <c r="I50" s="600"/>
      <c r="J50" s="600"/>
      <c r="K50" s="607"/>
      <c r="L50" s="394"/>
      <c r="M50" s="620"/>
      <c r="N50" s="600"/>
      <c r="O50" s="600"/>
      <c r="P50" s="331"/>
      <c r="Q50" s="249" t="s">
        <v>262</v>
      </c>
      <c r="R50" s="332">
        <v>2</v>
      </c>
      <c r="S50" s="211"/>
      <c r="T50" s="212"/>
      <c r="U50" s="213"/>
      <c r="V50" s="214"/>
      <c r="W50" s="293"/>
      <c r="X50" s="167"/>
      <c r="Y50" s="254"/>
      <c r="Z50" s="169"/>
      <c r="AA50" s="254"/>
      <c r="AB50" s="293"/>
      <c r="AC50" s="293"/>
      <c r="AD50" s="293"/>
      <c r="AE50" s="222"/>
      <c r="AF50" s="223"/>
      <c r="AG50" s="293"/>
      <c r="AH50" s="225"/>
      <c r="AI50" s="226"/>
      <c r="AJ50" s="293"/>
      <c r="AK50" s="293"/>
      <c r="AL50" s="181"/>
      <c r="AM50" s="293"/>
      <c r="AN50" s="293"/>
      <c r="AO50" s="293"/>
      <c r="AP50" s="293"/>
      <c r="AQ50" s="515"/>
      <c r="AR50" s="293"/>
      <c r="AS50" s="515"/>
      <c r="AT50" s="515"/>
      <c r="AU50" s="515"/>
      <c r="AV50" s="515"/>
      <c r="AW50" s="515"/>
      <c r="AX50" s="515"/>
      <c r="AY50" s="515"/>
      <c r="AZ50" s="515"/>
      <c r="BA50" s="515"/>
      <c r="BB50" s="613"/>
      <c r="BC50" s="228"/>
      <c r="BD50" s="228"/>
      <c r="BE50" s="228"/>
      <c r="BF50" s="228"/>
      <c r="BG50" s="228"/>
      <c r="BH50" s="228"/>
      <c r="BI50" s="228"/>
      <c r="BJ50" s="251"/>
      <c r="BK50" s="290"/>
      <c r="BL50" s="290"/>
      <c r="BM50" s="290"/>
      <c r="BN50" s="290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60"/>
      <c r="BZ50" s="260"/>
      <c r="CA50" s="251"/>
      <c r="CB50" s="251"/>
      <c r="CC50" s="251"/>
      <c r="CD50" s="251"/>
      <c r="CE50" s="251"/>
      <c r="CF50" s="263"/>
      <c r="CG50" s="263"/>
      <c r="CH50" s="263"/>
      <c r="CI50" s="263"/>
      <c r="CJ50" s="263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64"/>
    </row>
    <row r="51" spans="1:101" s="122" customFormat="1" ht="5.25" customHeight="1">
      <c r="A51" s="633"/>
      <c r="B51" s="632"/>
      <c r="C51" s="632"/>
      <c r="D51" s="632"/>
      <c r="E51" s="632"/>
      <c r="F51" s="632"/>
      <c r="G51" s="632"/>
      <c r="H51" s="632"/>
      <c r="I51" s="632"/>
      <c r="J51" s="632"/>
      <c r="K51" s="632"/>
      <c r="L51" s="632"/>
      <c r="M51" s="632"/>
      <c r="N51" s="632"/>
      <c r="O51" s="632"/>
      <c r="P51" s="632"/>
      <c r="Q51" s="632"/>
      <c r="R51" s="632"/>
      <c r="S51" s="632"/>
      <c r="T51" s="632"/>
      <c r="U51" s="632"/>
      <c r="V51" s="632"/>
      <c r="W51" s="632"/>
      <c r="X51" s="632"/>
      <c r="Y51" s="632"/>
      <c r="Z51" s="632"/>
      <c r="AA51" s="632"/>
      <c r="AB51" s="632"/>
      <c r="AC51" s="632"/>
      <c r="AD51" s="632"/>
      <c r="AE51" s="632"/>
      <c r="AF51" s="632"/>
      <c r="AG51" s="632"/>
      <c r="AH51" s="632"/>
      <c r="AI51" s="632"/>
      <c r="AJ51" s="632"/>
      <c r="AK51" s="632"/>
      <c r="AL51" s="632"/>
      <c r="AM51" s="632"/>
      <c r="AN51" s="632"/>
      <c r="AO51" s="632"/>
      <c r="AP51" s="632"/>
      <c r="AQ51" s="632"/>
      <c r="AR51" s="632"/>
      <c r="AS51" s="632"/>
      <c r="AT51" s="632"/>
      <c r="AU51" s="632"/>
      <c r="AV51" s="632"/>
      <c r="AW51" s="632"/>
      <c r="AX51" s="632"/>
      <c r="AY51" s="632"/>
      <c r="AZ51" s="632"/>
      <c r="BA51" s="632"/>
      <c r="BB51" s="632"/>
      <c r="BC51" s="632"/>
      <c r="BD51" s="632"/>
      <c r="BE51" s="632"/>
      <c r="BF51" s="632"/>
      <c r="BG51" s="632"/>
      <c r="BH51" s="632"/>
      <c r="BI51" s="632"/>
      <c r="BJ51" s="632"/>
      <c r="BK51" s="632"/>
      <c r="BL51" s="632"/>
      <c r="BM51" s="632"/>
      <c r="BN51" s="632"/>
      <c r="BO51" s="632"/>
      <c r="BP51" s="632"/>
      <c r="BQ51" s="632"/>
      <c r="BR51" s="632"/>
      <c r="BS51" s="632"/>
      <c r="BT51" s="632"/>
      <c r="BU51" s="632"/>
      <c r="BV51" s="632"/>
      <c r="BW51" s="632"/>
      <c r="BX51" s="632"/>
      <c r="BY51" s="632"/>
      <c r="BZ51" s="632"/>
      <c r="CA51" s="632"/>
      <c r="CB51" s="632"/>
      <c r="CC51" s="632"/>
      <c r="CD51" s="632"/>
      <c r="CE51" s="632"/>
      <c r="CF51" s="632"/>
      <c r="CG51" s="632"/>
      <c r="CH51" s="632"/>
      <c r="CI51" s="632"/>
      <c r="CJ51" s="632"/>
      <c r="CK51" s="632"/>
      <c r="CL51" s="632"/>
      <c r="CM51" s="632"/>
      <c r="CN51" s="632"/>
      <c r="CO51" s="632"/>
      <c r="CP51" s="632"/>
      <c r="CQ51" s="632"/>
      <c r="CR51" s="632"/>
      <c r="CS51" s="632"/>
      <c r="CT51" s="632"/>
      <c r="CU51" s="632"/>
      <c r="CV51" s="632"/>
      <c r="CW51" s="632"/>
    </row>
    <row r="52" spans="1:101" ht="11.25" customHeight="1">
      <c r="A52" s="548" t="s">
        <v>271</v>
      </c>
      <c r="B52" s="561" t="s">
        <v>338</v>
      </c>
      <c r="C52" s="323">
        <v>29944060</v>
      </c>
      <c r="D52" s="323">
        <v>3333</v>
      </c>
      <c r="E52" s="604">
        <v>96</v>
      </c>
      <c r="F52" s="605">
        <v>5</v>
      </c>
      <c r="G52" s="604">
        <v>2.4</v>
      </c>
      <c r="H52" s="606" t="s">
        <v>336</v>
      </c>
      <c r="I52" s="600">
        <v>5800</v>
      </c>
      <c r="J52" s="600">
        <v>180000</v>
      </c>
      <c r="K52" s="607">
        <v>7000</v>
      </c>
      <c r="L52" s="394" t="s">
        <v>256</v>
      </c>
      <c r="M52" s="332">
        <v>8</v>
      </c>
      <c r="N52" s="600">
        <v>49000</v>
      </c>
      <c r="O52" s="600">
        <v>979</v>
      </c>
      <c r="P52" s="331">
        <v>18</v>
      </c>
      <c r="Q52" s="249" t="s">
        <v>328</v>
      </c>
      <c r="R52" s="332">
        <v>8</v>
      </c>
      <c r="S52" s="251"/>
      <c r="T52" s="629"/>
      <c r="U52" s="213"/>
      <c r="V52" s="214"/>
      <c r="W52" s="251"/>
      <c r="X52" s="251"/>
      <c r="Y52" s="251"/>
      <c r="Z52" s="251"/>
      <c r="AA52" s="218"/>
      <c r="AB52" s="629"/>
      <c r="AC52" s="220"/>
      <c r="AD52" s="251"/>
      <c r="AE52" s="222"/>
      <c r="AF52" s="251"/>
      <c r="AG52" s="251"/>
      <c r="AH52" s="251"/>
      <c r="AI52" s="226"/>
      <c r="AJ52" s="251"/>
      <c r="AK52" s="227"/>
      <c r="AL52" s="251"/>
      <c r="AM52" s="251"/>
      <c r="AN52" s="251"/>
      <c r="AO52" s="251"/>
      <c r="AP52" s="251"/>
      <c r="AQ52" s="515"/>
      <c r="AR52" s="251"/>
      <c r="AS52" s="515"/>
      <c r="AT52" s="515"/>
      <c r="AU52" s="515"/>
      <c r="AV52" s="515"/>
      <c r="AW52" s="515"/>
      <c r="AX52" s="515"/>
      <c r="AY52" s="353"/>
      <c r="AZ52" s="353"/>
      <c r="BA52" s="353"/>
      <c r="BB52" s="613"/>
      <c r="BC52" s="228"/>
      <c r="BD52" s="228"/>
      <c r="BE52" s="228"/>
      <c r="BF52" s="228"/>
      <c r="BG52" s="228"/>
      <c r="BH52" s="228"/>
      <c r="BI52" s="228"/>
      <c r="BJ52" s="251"/>
      <c r="BK52" s="290"/>
      <c r="BL52" s="290"/>
      <c r="BM52" s="290"/>
      <c r="BN52" s="290"/>
      <c r="BO52" s="251"/>
      <c r="BP52" s="291"/>
      <c r="BQ52" s="251"/>
      <c r="BR52" s="251"/>
      <c r="BS52" s="259"/>
      <c r="BT52" s="259"/>
      <c r="BU52" s="251"/>
      <c r="BV52" s="251"/>
      <c r="BW52" s="251"/>
      <c r="BX52" s="251"/>
      <c r="BY52" s="260"/>
      <c r="BZ52" s="260"/>
      <c r="CA52" s="251"/>
      <c r="CB52" s="261"/>
      <c r="CC52" s="251"/>
      <c r="CD52" s="262"/>
      <c r="CE52" s="251"/>
      <c r="CF52" s="263"/>
      <c r="CG52" s="263"/>
      <c r="CH52" s="263"/>
      <c r="CI52" s="263"/>
      <c r="CJ52" s="263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64"/>
    </row>
    <row r="53" spans="1:101" ht="11.25" customHeight="1">
      <c r="A53" s="548"/>
      <c r="B53" s="561"/>
      <c r="C53" s="323"/>
      <c r="D53" s="323"/>
      <c r="E53" s="604"/>
      <c r="F53" s="605"/>
      <c r="G53" s="604"/>
      <c r="H53" s="606"/>
      <c r="I53" s="600"/>
      <c r="J53" s="600"/>
      <c r="K53" s="607"/>
      <c r="L53" s="394"/>
      <c r="M53" s="384"/>
      <c r="N53" s="600"/>
      <c r="O53" s="600"/>
      <c r="P53" s="331"/>
      <c r="Q53" s="249" t="s">
        <v>258</v>
      </c>
      <c r="R53" s="332">
        <v>2</v>
      </c>
      <c r="S53" s="251"/>
      <c r="T53" s="251"/>
      <c r="U53" s="213"/>
      <c r="V53" s="214"/>
      <c r="W53" s="251"/>
      <c r="X53" s="167"/>
      <c r="Y53" s="251"/>
      <c r="Z53" s="251"/>
      <c r="AA53" s="218"/>
      <c r="AB53" s="251"/>
      <c r="AC53" s="220"/>
      <c r="AD53" s="251"/>
      <c r="AE53" s="222"/>
      <c r="AF53" s="223"/>
      <c r="AG53" s="224"/>
      <c r="AH53" s="225"/>
      <c r="AI53" s="226"/>
      <c r="AJ53" s="251"/>
      <c r="AK53" s="227"/>
      <c r="AL53" s="251"/>
      <c r="AM53" s="251"/>
      <c r="AN53" s="251"/>
      <c r="AO53" s="251"/>
      <c r="AP53" s="251"/>
      <c r="AQ53" s="515"/>
      <c r="AR53" s="251"/>
      <c r="AS53" s="515"/>
      <c r="AT53" s="515"/>
      <c r="AU53" s="515"/>
      <c r="AV53" s="515"/>
      <c r="AW53" s="515"/>
      <c r="AX53" s="515"/>
      <c r="AY53" s="349"/>
      <c r="AZ53" s="349"/>
      <c r="BA53" s="349"/>
      <c r="BB53" s="613"/>
      <c r="BC53" s="228"/>
      <c r="BD53" s="228"/>
      <c r="BE53" s="228"/>
      <c r="BF53" s="228"/>
      <c r="BG53" s="228"/>
      <c r="BH53" s="228"/>
      <c r="BI53" s="228"/>
      <c r="BJ53" s="251"/>
      <c r="BK53" s="290"/>
      <c r="BL53" s="290"/>
      <c r="BM53" s="290"/>
      <c r="BN53" s="290"/>
      <c r="BO53" s="251"/>
      <c r="BP53" s="251"/>
      <c r="BQ53" s="251"/>
      <c r="BR53" s="251"/>
      <c r="BS53" s="259"/>
      <c r="BT53" s="259"/>
      <c r="BU53" s="251"/>
      <c r="BV53" s="251"/>
      <c r="BW53" s="251"/>
      <c r="BX53" s="251"/>
      <c r="BY53" s="260"/>
      <c r="BZ53" s="260"/>
      <c r="CA53" s="251"/>
      <c r="CB53" s="251"/>
      <c r="CC53" s="251"/>
      <c r="CD53" s="251"/>
      <c r="CE53" s="251"/>
      <c r="CF53" s="263"/>
      <c r="CG53" s="263"/>
      <c r="CH53" s="263"/>
      <c r="CI53" s="263"/>
      <c r="CJ53" s="263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64"/>
    </row>
    <row r="54" spans="1:101" ht="11.25" customHeight="1">
      <c r="A54" s="548"/>
      <c r="B54" s="561"/>
      <c r="C54" s="323"/>
      <c r="D54" s="368"/>
      <c r="E54" s="604"/>
      <c r="F54" s="605"/>
      <c r="G54" s="604"/>
      <c r="H54" s="606"/>
      <c r="I54" s="600"/>
      <c r="J54" s="600"/>
      <c r="K54" s="607"/>
      <c r="L54" s="394"/>
      <c r="M54" s="606"/>
      <c r="N54" s="600"/>
      <c r="O54" s="600"/>
      <c r="P54" s="331"/>
      <c r="Q54" s="249" t="s">
        <v>259</v>
      </c>
      <c r="R54" s="332">
        <v>2</v>
      </c>
      <c r="S54" s="211"/>
      <c r="T54" s="212"/>
      <c r="U54" s="213"/>
      <c r="V54" s="214"/>
      <c r="W54" s="251"/>
      <c r="X54" s="167"/>
      <c r="Y54" s="251"/>
      <c r="Z54" s="251"/>
      <c r="AA54" s="218"/>
      <c r="AB54" s="629"/>
      <c r="AC54" s="220"/>
      <c r="AD54" s="251"/>
      <c r="AE54" s="222"/>
      <c r="AF54"/>
      <c r="AG54" s="251"/>
      <c r="AH54" s="225"/>
      <c r="AI54" s="226"/>
      <c r="AJ54" s="251"/>
      <c r="AK54"/>
      <c r="AL54" s="251"/>
      <c r="AM54" s="251"/>
      <c r="AN54" s="251"/>
      <c r="AO54" s="251"/>
      <c r="AP54" s="251"/>
      <c r="AQ54" s="515"/>
      <c r="AR54" s="251"/>
      <c r="AS54" s="515"/>
      <c r="AT54" s="515"/>
      <c r="AU54" s="515"/>
      <c r="AV54" s="515"/>
      <c r="AW54" s="515"/>
      <c r="AX54" s="515"/>
      <c r="AY54" s="353"/>
      <c r="AZ54" s="353"/>
      <c r="BA54" s="353"/>
      <c r="BB54" s="613"/>
      <c r="BC54" s="228"/>
      <c r="BD54" s="228"/>
      <c r="BE54" s="228"/>
      <c r="BF54" s="228"/>
      <c r="BG54" s="228"/>
      <c r="BH54" s="228"/>
      <c r="BI54" s="228"/>
      <c r="BJ54" s="251"/>
      <c r="BK54" s="290"/>
      <c r="BL54" s="290"/>
      <c r="BM54" s="290"/>
      <c r="BN54" s="290"/>
      <c r="BO54" s="251"/>
      <c r="BP54" s="251"/>
      <c r="BQ54" s="251"/>
      <c r="BR54" s="251"/>
      <c r="BS54" s="259"/>
      <c r="BT54" s="259"/>
      <c r="BU54" s="251"/>
      <c r="BV54" s="251"/>
      <c r="BW54" s="251"/>
      <c r="BX54" s="251"/>
      <c r="BY54" s="260"/>
      <c r="BZ54" s="260"/>
      <c r="CA54" s="251"/>
      <c r="CB54" s="251"/>
      <c r="CC54" s="251"/>
      <c r="CD54" s="251"/>
      <c r="CE54" s="251"/>
      <c r="CF54" s="263"/>
      <c r="CG54" s="263"/>
      <c r="CH54" s="263"/>
      <c r="CI54" s="263"/>
      <c r="CJ54" s="263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64"/>
    </row>
    <row r="55" spans="1:101" ht="11.25" customHeight="1">
      <c r="A55" s="548"/>
      <c r="B55" s="561"/>
      <c r="C55" s="323"/>
      <c r="D55" s="368"/>
      <c r="E55" s="604"/>
      <c r="F55" s="605"/>
      <c r="G55" s="604"/>
      <c r="H55" s="606"/>
      <c r="I55" s="600"/>
      <c r="J55" s="600"/>
      <c r="K55" s="607"/>
      <c r="L55" s="394"/>
      <c r="M55" s="606"/>
      <c r="N55" s="600"/>
      <c r="O55" s="600"/>
      <c r="P55" s="331"/>
      <c r="Q55" s="249" t="s">
        <v>260</v>
      </c>
      <c r="R55" s="332">
        <v>2</v>
      </c>
      <c r="S55"/>
      <c r="T55" s="251"/>
      <c r="U55" s="213"/>
      <c r="V55" s="214"/>
      <c r="W55" s="251"/>
      <c r="X55" s="167"/>
      <c r="Y55" s="251"/>
      <c r="Z55" s="251"/>
      <c r="AA55" s="218"/>
      <c r="AB55" s="251"/>
      <c r="AC55" s="220"/>
      <c r="AD55" s="251"/>
      <c r="AE55" s="222"/>
      <c r="AF55" s="223"/>
      <c r="AG55" s="224"/>
      <c r="AH55" s="225"/>
      <c r="AI55" s="226"/>
      <c r="AJ55" s="251"/>
      <c r="AK55" s="227"/>
      <c r="AL55" s="251"/>
      <c r="AM55" s="251"/>
      <c r="AN55" s="251"/>
      <c r="AO55" s="251"/>
      <c r="AP55" s="251"/>
      <c r="AQ55" s="515"/>
      <c r="AR55" s="251"/>
      <c r="AS55" s="515"/>
      <c r="AT55" s="515"/>
      <c r="AU55" s="515"/>
      <c r="AV55" s="515"/>
      <c r="AW55" s="515"/>
      <c r="AX55" s="515"/>
      <c r="AY55" s="349"/>
      <c r="AZ55" s="349"/>
      <c r="BA55" s="349"/>
      <c r="BB55" s="613"/>
      <c r="BC55" s="228"/>
      <c r="BD55" s="228"/>
      <c r="BE55" s="228"/>
      <c r="BF55" s="228"/>
      <c r="BG55" s="228"/>
      <c r="BH55" s="228"/>
      <c r="BI55" s="228"/>
      <c r="BJ55" s="251"/>
      <c r="BK55" s="290"/>
      <c r="BL55" s="290"/>
      <c r="BM55" s="290"/>
      <c r="BN55" s="290"/>
      <c r="BO55" s="251"/>
      <c r="BP55" s="251"/>
      <c r="BQ55" s="251"/>
      <c r="BR55" s="251"/>
      <c r="BS55" s="259"/>
      <c r="BT55" s="259"/>
      <c r="BU55" s="251"/>
      <c r="BV55" s="251"/>
      <c r="BW55" s="251"/>
      <c r="BX55" s="251"/>
      <c r="BY55" s="260"/>
      <c r="BZ55" s="260"/>
      <c r="CA55" s="251"/>
      <c r="CB55" s="251"/>
      <c r="CC55" s="251"/>
      <c r="CD55" s="251"/>
      <c r="CE55" s="251"/>
      <c r="CF55" s="263"/>
      <c r="CG55" s="263"/>
      <c r="CH55" s="263"/>
      <c r="CI55" s="263"/>
      <c r="CJ55" s="263"/>
      <c r="CK55" s="251"/>
      <c r="CL55" s="251"/>
      <c r="CM55" s="251"/>
      <c r="CN55" s="251"/>
      <c r="CO55" s="251"/>
      <c r="CP55" s="251"/>
      <c r="CQ55" s="251"/>
      <c r="CR55" s="251"/>
      <c r="CS55" s="251"/>
      <c r="CT55" s="251"/>
      <c r="CU55" s="251"/>
      <c r="CV55" s="251"/>
      <c r="CW55" s="264"/>
    </row>
    <row r="56" spans="1:101" ht="11.25" customHeight="1">
      <c r="A56" s="548"/>
      <c r="B56" s="561"/>
      <c r="C56" s="323"/>
      <c r="D56" s="368"/>
      <c r="E56" s="604"/>
      <c r="F56" s="639"/>
      <c r="G56" s="604"/>
      <c r="H56" s="606"/>
      <c r="I56" s="600"/>
      <c r="J56" s="600"/>
      <c r="K56" s="607"/>
      <c r="L56" s="394"/>
      <c r="M56" s="606"/>
      <c r="N56" s="600"/>
      <c r="O56" s="640"/>
      <c r="P56" s="331"/>
      <c r="Q56" s="249" t="s">
        <v>261</v>
      </c>
      <c r="R56" s="332">
        <v>2</v>
      </c>
      <c r="S56" s="211"/>
      <c r="T56" s="212"/>
      <c r="U56" s="213"/>
      <c r="V56" s="214"/>
      <c r="W56" s="251"/>
      <c r="X56" s="167"/>
      <c r="Y56" s="251"/>
      <c r="Z56" s="251"/>
      <c r="AA56" s="218"/>
      <c r="AB56" s="629"/>
      <c r="AC56" s="220"/>
      <c r="AD56" s="251"/>
      <c r="AE56" s="222"/>
      <c r="AF56" s="251"/>
      <c r="AG56" s="251"/>
      <c r="AH56" s="225"/>
      <c r="AI56" s="226"/>
      <c r="AJ56" s="251"/>
      <c r="AK56"/>
      <c r="AL56" s="251"/>
      <c r="AM56" s="251"/>
      <c r="AN56" s="251"/>
      <c r="AO56" s="251"/>
      <c r="AP56" s="251"/>
      <c r="AQ56" s="515"/>
      <c r="AR56" s="251"/>
      <c r="AS56" s="515"/>
      <c r="AT56" s="515"/>
      <c r="AU56" s="515"/>
      <c r="AV56" s="515"/>
      <c r="AW56" s="515"/>
      <c r="AX56" s="515"/>
      <c r="AY56" s="515"/>
      <c r="AZ56" s="515"/>
      <c r="BA56" s="515"/>
      <c r="BB56" s="613"/>
      <c r="BC56" s="228"/>
      <c r="BD56" s="228"/>
      <c r="BE56" s="228"/>
      <c r="BF56" s="228"/>
      <c r="BG56" s="228"/>
      <c r="BH56" s="228"/>
      <c r="BI56" s="228"/>
      <c r="BJ56" s="251"/>
      <c r="BK56" s="290"/>
      <c r="BL56" s="290"/>
      <c r="BM56" s="290"/>
      <c r="BN56" s="290"/>
      <c r="BO56" s="251"/>
      <c r="BP56" s="251"/>
      <c r="BQ56" s="251"/>
      <c r="BR56" s="251"/>
      <c r="BS56" s="259"/>
      <c r="BT56" s="259"/>
      <c r="BU56" s="251"/>
      <c r="BV56" s="251"/>
      <c r="BW56" s="251"/>
      <c r="BX56" s="251"/>
      <c r="BY56" s="260"/>
      <c r="BZ56" s="260"/>
      <c r="CA56" s="251"/>
      <c r="CB56" s="251"/>
      <c r="CC56" s="251"/>
      <c r="CD56" s="251"/>
      <c r="CE56" s="251"/>
      <c r="CF56" s="263"/>
      <c r="CG56" s="263"/>
      <c r="CH56" s="263"/>
      <c r="CI56" s="263"/>
      <c r="CJ56" s="263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64"/>
    </row>
    <row r="57" spans="1:101" ht="11.25" customHeight="1">
      <c r="A57" s="548"/>
      <c r="B57" s="561"/>
      <c r="C57" s="323"/>
      <c r="D57" s="368"/>
      <c r="E57" s="604"/>
      <c r="F57" s="605"/>
      <c r="G57" s="604"/>
      <c r="H57" s="606"/>
      <c r="I57" s="600"/>
      <c r="J57" s="600"/>
      <c r="K57" s="607"/>
      <c r="L57" s="394"/>
      <c r="M57" s="620"/>
      <c r="N57" s="600"/>
      <c r="O57" s="600"/>
      <c r="P57" s="331"/>
      <c r="Q57" s="249" t="s">
        <v>262</v>
      </c>
      <c r="R57" s="332">
        <v>2</v>
      </c>
      <c r="S57" s="211"/>
      <c r="T57" s="212"/>
      <c r="U57" s="213"/>
      <c r="V57" s="214"/>
      <c r="W57" s="251"/>
      <c r="X57" s="167"/>
      <c r="Y57" s="251"/>
      <c r="Z57" s="251"/>
      <c r="AA57" s="218"/>
      <c r="AB57" s="629"/>
      <c r="AC57" s="220"/>
      <c r="AD57" s="251"/>
      <c r="AE57" s="222"/>
      <c r="AF57" s="251"/>
      <c r="AG57" s="251"/>
      <c r="AH57" s="225"/>
      <c r="AI57" s="226"/>
      <c r="AJ57" s="251"/>
      <c r="AK57" s="251"/>
      <c r="AL57" s="251"/>
      <c r="AM57" s="251"/>
      <c r="AN57" s="251"/>
      <c r="AO57" s="251"/>
      <c r="AP57" s="251"/>
      <c r="AQ57" s="515"/>
      <c r="AR57" s="251"/>
      <c r="AS57" s="515"/>
      <c r="AT57" s="515"/>
      <c r="AU57" s="515"/>
      <c r="AV57" s="515"/>
      <c r="AW57" s="515"/>
      <c r="AX57" s="515"/>
      <c r="AY57" s="515"/>
      <c r="AZ57" s="515"/>
      <c r="BA57" s="515"/>
      <c r="BB57" s="613"/>
      <c r="BC57" s="228"/>
      <c r="BD57" s="228"/>
      <c r="BE57" s="228"/>
      <c r="BF57" s="228"/>
      <c r="BG57" s="228"/>
      <c r="BH57" s="228"/>
      <c r="BI57" s="228"/>
      <c r="BJ57" s="251"/>
      <c r="BK57" s="290"/>
      <c r="BL57" s="290"/>
      <c r="BM57" s="290"/>
      <c r="BN57" s="290"/>
      <c r="BO57" s="251"/>
      <c r="BP57" s="251"/>
      <c r="BQ57" s="251"/>
      <c r="BR57" s="251"/>
      <c r="BS57" s="259"/>
      <c r="BT57" s="259"/>
      <c r="BU57" s="251"/>
      <c r="BV57" s="251"/>
      <c r="BW57" s="251"/>
      <c r="BX57" s="251"/>
      <c r="BY57" s="260"/>
      <c r="BZ57" s="260"/>
      <c r="CA57" s="251"/>
      <c r="CB57" s="251"/>
      <c r="CC57" s="251"/>
      <c r="CD57" s="251"/>
      <c r="CE57" s="251"/>
      <c r="CF57" s="263"/>
      <c r="CG57" s="263"/>
      <c r="CH57" s="263"/>
      <c r="CI57" s="263"/>
      <c r="CJ57" s="263"/>
      <c r="CK57" s="251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64"/>
    </row>
    <row r="58" spans="1:101" ht="4.5" customHeight="1">
      <c r="A58" s="548"/>
      <c r="B58" s="632"/>
      <c r="C58" s="632"/>
      <c r="D58" s="632"/>
      <c r="E58" s="632"/>
      <c r="F58" s="632"/>
      <c r="G58" s="632"/>
      <c r="H58" s="632"/>
      <c r="I58" s="632"/>
      <c r="J58" s="632"/>
      <c r="K58" s="632"/>
      <c r="L58" s="632"/>
      <c r="M58" s="632"/>
      <c r="N58" s="632"/>
      <c r="O58" s="632"/>
      <c r="P58" s="632"/>
      <c r="Q58" s="632"/>
      <c r="R58" s="632"/>
      <c r="S58" s="632"/>
      <c r="T58" s="632"/>
      <c r="U58" s="632"/>
      <c r="V58" s="632"/>
      <c r="W58" s="632"/>
      <c r="X58" s="632"/>
      <c r="Y58" s="632"/>
      <c r="Z58" s="632"/>
      <c r="AA58" s="632"/>
      <c r="AB58" s="632"/>
      <c r="AC58" s="632"/>
      <c r="AD58" s="632"/>
      <c r="AE58" s="632"/>
      <c r="AF58" s="632"/>
      <c r="AG58" s="632"/>
      <c r="AH58" s="632"/>
      <c r="AI58" s="632"/>
      <c r="AJ58" s="632"/>
      <c r="AK58" s="632"/>
      <c r="AL58" s="632"/>
      <c r="AM58" s="632"/>
      <c r="AN58" s="632"/>
      <c r="AO58" s="632"/>
      <c r="AP58" s="632"/>
      <c r="AQ58" s="632"/>
      <c r="AR58" s="632"/>
      <c r="AS58" s="632"/>
      <c r="AT58" s="632"/>
      <c r="AU58" s="632"/>
      <c r="AV58" s="632"/>
      <c r="AW58" s="632"/>
      <c r="AX58" s="632"/>
      <c r="AY58" s="632"/>
      <c r="AZ58" s="632"/>
      <c r="BA58" s="632"/>
      <c r="BB58" s="632"/>
      <c r="BC58" s="632"/>
      <c r="BD58" s="632"/>
      <c r="BE58" s="632"/>
      <c r="BF58" s="632"/>
      <c r="BG58" s="632"/>
      <c r="BH58" s="632"/>
      <c r="BI58" s="632"/>
      <c r="BJ58" s="632"/>
      <c r="BK58" s="632"/>
      <c r="BL58" s="632"/>
      <c r="BM58" s="632"/>
      <c r="BN58" s="632"/>
      <c r="BO58" s="632"/>
      <c r="BP58" s="632"/>
      <c r="BQ58" s="632"/>
      <c r="BR58" s="632"/>
      <c r="BS58" s="632"/>
      <c r="BT58" s="632"/>
      <c r="BU58" s="632"/>
      <c r="BV58" s="632"/>
      <c r="BW58" s="632"/>
      <c r="BX58" s="632"/>
      <c r="BY58" s="632"/>
      <c r="BZ58" s="632"/>
      <c r="CA58" s="632"/>
      <c r="CB58" s="632"/>
      <c r="CC58" s="632"/>
      <c r="CD58" s="632"/>
      <c r="CE58" s="632"/>
      <c r="CF58" s="632"/>
      <c r="CG58" s="632"/>
      <c r="CH58" s="632"/>
      <c r="CI58" s="632"/>
      <c r="CJ58" s="632"/>
      <c r="CK58" s="632"/>
      <c r="CL58" s="632"/>
      <c r="CM58" s="632"/>
      <c r="CN58" s="632"/>
      <c r="CO58" s="632"/>
      <c r="CP58" s="632"/>
      <c r="CQ58" s="632"/>
      <c r="CR58" s="632"/>
      <c r="CS58" s="632"/>
      <c r="CT58" s="632"/>
      <c r="CU58" s="632"/>
      <c r="CV58" s="632"/>
      <c r="CW58" s="632"/>
    </row>
    <row r="59" spans="1:101" ht="11.25" customHeight="1">
      <c r="A59" s="548"/>
      <c r="B59" s="561" t="s">
        <v>339</v>
      </c>
      <c r="C59" s="323">
        <v>29949560</v>
      </c>
      <c r="D59" s="323">
        <v>3333</v>
      </c>
      <c r="E59" s="604">
        <v>96</v>
      </c>
      <c r="F59" s="605">
        <v>5</v>
      </c>
      <c r="G59" s="604">
        <v>2.4</v>
      </c>
      <c r="H59" s="606" t="s">
        <v>336</v>
      </c>
      <c r="I59" s="600">
        <v>5800</v>
      </c>
      <c r="J59" s="600">
        <v>180000</v>
      </c>
      <c r="K59" s="607">
        <v>16500</v>
      </c>
      <c r="L59" s="394" t="s">
        <v>256</v>
      </c>
      <c r="M59" s="332" t="s">
        <v>310</v>
      </c>
      <c r="N59" s="600">
        <v>49000</v>
      </c>
      <c r="O59" s="600">
        <v>979</v>
      </c>
      <c r="P59" s="331">
        <v>18</v>
      </c>
      <c r="Q59" s="249" t="s">
        <v>328</v>
      </c>
      <c r="R59" s="332">
        <v>8</v>
      </c>
      <c r="S59" s="251"/>
      <c r="T59" s="629"/>
      <c r="U59" s="213"/>
      <c r="V59" s="214"/>
      <c r="W59" s="251"/>
      <c r="X59" s="251"/>
      <c r="Y59" s="251"/>
      <c r="Z59" s="251"/>
      <c r="AA59" s="218"/>
      <c r="AB59" s="629"/>
      <c r="AC59" s="220"/>
      <c r="AD59" s="251"/>
      <c r="AE59" s="222"/>
      <c r="AF59" s="251"/>
      <c r="AG59" s="251"/>
      <c r="AH59" s="251"/>
      <c r="AI59" s="226"/>
      <c r="AJ59" s="251"/>
      <c r="AK59" s="227"/>
      <c r="AL59" s="251"/>
      <c r="AM59" s="251"/>
      <c r="AN59" s="251"/>
      <c r="AO59" s="251"/>
      <c r="AP59" s="251"/>
      <c r="AQ59" s="515"/>
      <c r="AR59" s="251"/>
      <c r="AS59" s="515"/>
      <c r="AT59" s="515"/>
      <c r="AU59" s="515"/>
      <c r="AV59" s="515"/>
      <c r="AW59" s="515"/>
      <c r="AX59" s="515"/>
      <c r="AY59" s="353"/>
      <c r="AZ59" s="353"/>
      <c r="BA59" s="353"/>
      <c r="BB59" s="613"/>
      <c r="BC59" s="228"/>
      <c r="BD59" s="228"/>
      <c r="BE59" s="228"/>
      <c r="BF59" s="228"/>
      <c r="BG59" s="228"/>
      <c r="BH59" s="228"/>
      <c r="BI59" s="228"/>
      <c r="BJ59" s="251"/>
      <c r="BK59" s="290"/>
      <c r="BL59" s="290"/>
      <c r="BM59" s="290"/>
      <c r="BN59" s="290"/>
      <c r="BO59" s="251"/>
      <c r="BP59" s="291"/>
      <c r="BQ59" s="251"/>
      <c r="BR59" s="251"/>
      <c r="BS59" s="259"/>
      <c r="BT59" s="259"/>
      <c r="BU59" s="251"/>
      <c r="BV59" s="251"/>
      <c r="BW59" s="251"/>
      <c r="BX59" s="251"/>
      <c r="BY59" s="260"/>
      <c r="BZ59" s="260"/>
      <c r="CA59" s="251"/>
      <c r="CB59" s="261"/>
      <c r="CC59" s="251"/>
      <c r="CD59" s="262"/>
      <c r="CE59" s="251"/>
      <c r="CF59" s="263"/>
      <c r="CG59" s="263"/>
      <c r="CH59" s="263"/>
      <c r="CI59" s="263"/>
      <c r="CJ59" s="263"/>
      <c r="CK59" s="251"/>
      <c r="CL59" s="251"/>
      <c r="CM59" s="251"/>
      <c r="CN59" s="251"/>
      <c r="CO59" s="251"/>
      <c r="CP59" s="251"/>
      <c r="CQ59" s="251"/>
      <c r="CR59" s="251"/>
      <c r="CS59" s="251"/>
      <c r="CT59" s="251"/>
      <c r="CU59" s="251"/>
      <c r="CV59" s="251"/>
      <c r="CW59" s="264"/>
    </row>
    <row r="60" spans="1:101" ht="11.25" customHeight="1">
      <c r="A60" s="548"/>
      <c r="B60" s="561"/>
      <c r="C60" s="323"/>
      <c r="D60" s="323"/>
      <c r="E60" s="604"/>
      <c r="F60" s="605"/>
      <c r="G60" s="604"/>
      <c r="H60" s="606"/>
      <c r="I60" s="600"/>
      <c r="J60" s="600"/>
      <c r="K60" s="607"/>
      <c r="L60" s="394"/>
      <c r="M60" s="384"/>
      <c r="N60" s="600"/>
      <c r="O60" s="600"/>
      <c r="P60" s="331"/>
      <c r="Q60" s="249" t="s">
        <v>258</v>
      </c>
      <c r="R60" s="332">
        <v>2</v>
      </c>
      <c r="S60" s="251"/>
      <c r="T60" s="251"/>
      <c r="U60" s="213"/>
      <c r="V60" s="214"/>
      <c r="W60" s="251"/>
      <c r="X60" s="167"/>
      <c r="Y60" s="251"/>
      <c r="Z60" s="251"/>
      <c r="AA60" s="218"/>
      <c r="AB60" s="251"/>
      <c r="AC60" s="220"/>
      <c r="AD60" s="251"/>
      <c r="AE60" s="222"/>
      <c r="AF60" s="223"/>
      <c r="AG60" s="224"/>
      <c r="AH60" s="225"/>
      <c r="AI60" s="226"/>
      <c r="AJ60" s="251"/>
      <c r="AK60" s="227"/>
      <c r="AL60" s="251"/>
      <c r="AM60" s="251"/>
      <c r="AN60" s="251"/>
      <c r="AO60" s="251"/>
      <c r="AP60" s="251"/>
      <c r="AQ60" s="515"/>
      <c r="AR60" s="251"/>
      <c r="AS60" s="515"/>
      <c r="AT60" s="515"/>
      <c r="AU60" s="515"/>
      <c r="AV60" s="515"/>
      <c r="AW60" s="515"/>
      <c r="AX60" s="515"/>
      <c r="AY60" s="349"/>
      <c r="AZ60" s="349"/>
      <c r="BA60" s="349"/>
      <c r="BB60" s="613"/>
      <c r="BC60" s="228"/>
      <c r="BD60" s="228"/>
      <c r="BE60" s="228"/>
      <c r="BF60" s="228"/>
      <c r="BG60" s="228"/>
      <c r="BH60" s="228"/>
      <c r="BI60" s="228"/>
      <c r="BJ60" s="251"/>
      <c r="BK60" s="290"/>
      <c r="BL60" s="290"/>
      <c r="BM60" s="290"/>
      <c r="BN60" s="290"/>
      <c r="BO60" s="251"/>
      <c r="BP60" s="251"/>
      <c r="BQ60" s="251"/>
      <c r="BR60" s="251"/>
      <c r="BS60" s="259"/>
      <c r="BT60" s="259"/>
      <c r="BU60" s="251"/>
      <c r="BV60" s="251"/>
      <c r="BW60" s="251"/>
      <c r="BX60" s="251"/>
      <c r="BY60" s="260"/>
      <c r="BZ60" s="260"/>
      <c r="CA60" s="251"/>
      <c r="CB60" s="251"/>
      <c r="CC60" s="251"/>
      <c r="CD60" s="251"/>
      <c r="CE60" s="251"/>
      <c r="CF60" s="263"/>
      <c r="CG60" s="263"/>
      <c r="CH60" s="263"/>
      <c r="CI60" s="263"/>
      <c r="CJ60" s="263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64"/>
    </row>
    <row r="61" spans="1:101" ht="11.25" customHeight="1">
      <c r="A61" s="548"/>
      <c r="B61" s="561"/>
      <c r="C61" s="323"/>
      <c r="D61" s="368"/>
      <c r="E61" s="604"/>
      <c r="F61" s="605"/>
      <c r="G61" s="604"/>
      <c r="H61" s="606"/>
      <c r="I61" s="600"/>
      <c r="J61" s="600"/>
      <c r="K61" s="607"/>
      <c r="L61" s="394"/>
      <c r="M61" s="606"/>
      <c r="N61" s="600"/>
      <c r="O61" s="600"/>
      <c r="P61" s="331"/>
      <c r="Q61" s="249" t="s">
        <v>259</v>
      </c>
      <c r="R61" s="332">
        <v>2</v>
      </c>
      <c r="S61" s="211"/>
      <c r="T61" s="212"/>
      <c r="U61" s="213"/>
      <c r="V61" s="214"/>
      <c r="W61" s="251"/>
      <c r="X61" s="167"/>
      <c r="Y61" s="251"/>
      <c r="Z61" s="251"/>
      <c r="AA61" s="218"/>
      <c r="AB61" s="629"/>
      <c r="AC61" s="220"/>
      <c r="AD61" s="251"/>
      <c r="AE61" s="222"/>
      <c r="AF61"/>
      <c r="AG61" s="251"/>
      <c r="AH61" s="225"/>
      <c r="AI61" s="226"/>
      <c r="AJ61" s="251"/>
      <c r="AK61"/>
      <c r="AL61" s="251"/>
      <c r="AM61" s="251"/>
      <c r="AN61" s="251"/>
      <c r="AO61" s="251"/>
      <c r="AP61" s="251"/>
      <c r="AQ61" s="515"/>
      <c r="AR61" s="251"/>
      <c r="AS61" s="515"/>
      <c r="AT61" s="515"/>
      <c r="AU61" s="515"/>
      <c r="AV61" s="515"/>
      <c r="AW61" s="515"/>
      <c r="AX61" s="515"/>
      <c r="AY61" s="353"/>
      <c r="AZ61" s="353"/>
      <c r="BA61" s="353"/>
      <c r="BB61" s="613"/>
      <c r="BC61" s="228"/>
      <c r="BD61" s="228"/>
      <c r="BE61" s="228"/>
      <c r="BF61" s="228"/>
      <c r="BG61" s="228"/>
      <c r="BH61" s="228"/>
      <c r="BI61" s="228"/>
      <c r="BJ61" s="251"/>
      <c r="BK61" s="290"/>
      <c r="BL61" s="290"/>
      <c r="BM61" s="290"/>
      <c r="BN61" s="290"/>
      <c r="BO61" s="251"/>
      <c r="BP61" s="251"/>
      <c r="BQ61" s="251"/>
      <c r="BR61" s="251"/>
      <c r="BS61" s="259"/>
      <c r="BT61" s="259"/>
      <c r="BU61" s="251"/>
      <c r="BV61" s="251"/>
      <c r="BW61" s="251"/>
      <c r="BX61" s="251"/>
      <c r="BY61" s="260"/>
      <c r="BZ61" s="260"/>
      <c r="CA61" s="251"/>
      <c r="CB61" s="251"/>
      <c r="CC61" s="251"/>
      <c r="CD61" s="251"/>
      <c r="CE61" s="251"/>
      <c r="CF61" s="263"/>
      <c r="CG61" s="263"/>
      <c r="CH61" s="263"/>
      <c r="CI61" s="263"/>
      <c r="CJ61" s="263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64"/>
    </row>
    <row r="62" spans="1:101" ht="11.25" customHeight="1">
      <c r="A62" s="548"/>
      <c r="B62" s="561"/>
      <c r="C62" s="323"/>
      <c r="D62" s="368"/>
      <c r="E62" s="604"/>
      <c r="F62" s="605"/>
      <c r="G62" s="604"/>
      <c r="H62" s="606"/>
      <c r="I62" s="600"/>
      <c r="J62" s="600"/>
      <c r="K62" s="607"/>
      <c r="L62" s="394"/>
      <c r="M62" s="606"/>
      <c r="N62" s="600"/>
      <c r="O62" s="600"/>
      <c r="P62" s="331"/>
      <c r="Q62" s="249" t="s">
        <v>260</v>
      </c>
      <c r="R62" s="332">
        <v>2</v>
      </c>
      <c r="S62"/>
      <c r="T62" s="251"/>
      <c r="U62" s="213"/>
      <c r="V62" s="214"/>
      <c r="W62" s="251"/>
      <c r="X62" s="167"/>
      <c r="Y62" s="251"/>
      <c r="Z62" s="251"/>
      <c r="AA62" s="218"/>
      <c r="AB62" s="251"/>
      <c r="AC62" s="220"/>
      <c r="AD62" s="251"/>
      <c r="AE62" s="222"/>
      <c r="AF62" s="223"/>
      <c r="AG62" s="224"/>
      <c r="AH62" s="225"/>
      <c r="AI62" s="226"/>
      <c r="AJ62" s="251"/>
      <c r="AK62" s="227"/>
      <c r="AL62" s="251"/>
      <c r="AM62" s="251"/>
      <c r="AN62" s="251"/>
      <c r="AO62" s="251"/>
      <c r="AP62" s="251"/>
      <c r="AQ62" s="515"/>
      <c r="AR62" s="251"/>
      <c r="AS62" s="515"/>
      <c r="AT62" s="515"/>
      <c r="AU62" s="515"/>
      <c r="AV62" s="515"/>
      <c r="AW62" s="515"/>
      <c r="AX62" s="515"/>
      <c r="AY62" s="349"/>
      <c r="AZ62" s="349"/>
      <c r="BA62" s="349"/>
      <c r="BB62" s="613"/>
      <c r="BC62" s="228"/>
      <c r="BD62" s="228"/>
      <c r="BE62" s="228"/>
      <c r="BF62" s="228"/>
      <c r="BG62" s="228"/>
      <c r="BH62" s="228"/>
      <c r="BI62" s="228"/>
      <c r="BJ62" s="251"/>
      <c r="BK62" s="290"/>
      <c r="BL62" s="290"/>
      <c r="BM62" s="290"/>
      <c r="BN62" s="290"/>
      <c r="BO62" s="251"/>
      <c r="BP62" s="251"/>
      <c r="BQ62" s="251"/>
      <c r="BR62" s="251"/>
      <c r="BS62" s="259"/>
      <c r="BT62" s="259"/>
      <c r="BU62" s="251"/>
      <c r="BV62" s="251"/>
      <c r="BW62" s="251"/>
      <c r="BX62" s="251"/>
      <c r="BY62" s="260"/>
      <c r="BZ62" s="260"/>
      <c r="CA62" s="251"/>
      <c r="CB62" s="251"/>
      <c r="CC62" s="251"/>
      <c r="CD62" s="251"/>
      <c r="CE62" s="251"/>
      <c r="CF62" s="263"/>
      <c r="CG62" s="263"/>
      <c r="CH62" s="263"/>
      <c r="CI62" s="263"/>
      <c r="CJ62" s="263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64"/>
    </row>
    <row r="63" spans="1:101" ht="11.25" customHeight="1">
      <c r="A63" s="548"/>
      <c r="B63" s="561"/>
      <c r="C63" s="323"/>
      <c r="D63" s="368"/>
      <c r="E63" s="604"/>
      <c r="F63" s="639"/>
      <c r="G63" s="604"/>
      <c r="H63" s="606"/>
      <c r="I63" s="600"/>
      <c r="J63" s="600"/>
      <c r="K63" s="607"/>
      <c r="L63" s="394"/>
      <c r="M63" s="606"/>
      <c r="N63" s="600"/>
      <c r="O63" s="640"/>
      <c r="P63" s="331"/>
      <c r="Q63" s="249" t="s">
        <v>261</v>
      </c>
      <c r="R63" s="332">
        <v>2</v>
      </c>
      <c r="S63" s="211"/>
      <c r="T63" s="212"/>
      <c r="U63" s="213"/>
      <c r="V63" s="214"/>
      <c r="W63" s="251"/>
      <c r="X63" s="167"/>
      <c r="Y63" s="251"/>
      <c r="Z63" s="251"/>
      <c r="AA63" s="218"/>
      <c r="AB63" s="629"/>
      <c r="AC63" s="220"/>
      <c r="AD63" s="251"/>
      <c r="AE63" s="222"/>
      <c r="AF63" s="251"/>
      <c r="AG63" s="251"/>
      <c r="AH63" s="225"/>
      <c r="AI63" s="226"/>
      <c r="AJ63" s="251"/>
      <c r="AK63"/>
      <c r="AL63" s="251"/>
      <c r="AM63" s="251"/>
      <c r="AN63" s="251"/>
      <c r="AO63" s="251"/>
      <c r="AP63" s="251"/>
      <c r="AQ63" s="515"/>
      <c r="AR63" s="251"/>
      <c r="AS63" s="515"/>
      <c r="AT63" s="515"/>
      <c r="AU63" s="515"/>
      <c r="AV63" s="515"/>
      <c r="AW63" s="515"/>
      <c r="AX63" s="515"/>
      <c r="AY63" s="515"/>
      <c r="AZ63" s="515"/>
      <c r="BA63" s="515"/>
      <c r="BB63" s="613"/>
      <c r="BC63" s="228"/>
      <c r="BD63" s="228"/>
      <c r="BE63" s="228"/>
      <c r="BF63" s="228"/>
      <c r="BG63" s="228"/>
      <c r="BH63" s="228"/>
      <c r="BI63" s="228"/>
      <c r="BJ63" s="251"/>
      <c r="BK63" s="290"/>
      <c r="BL63" s="290"/>
      <c r="BM63" s="290"/>
      <c r="BN63" s="290"/>
      <c r="BO63" s="251"/>
      <c r="BP63" s="251"/>
      <c r="BQ63" s="251"/>
      <c r="BR63" s="251"/>
      <c r="BS63" s="259"/>
      <c r="BT63" s="259"/>
      <c r="BU63" s="251"/>
      <c r="BV63" s="251"/>
      <c r="BW63" s="251"/>
      <c r="BX63" s="251"/>
      <c r="BY63" s="260"/>
      <c r="BZ63" s="260"/>
      <c r="CA63" s="251"/>
      <c r="CB63" s="251"/>
      <c r="CC63" s="251"/>
      <c r="CD63" s="251"/>
      <c r="CE63" s="251"/>
      <c r="CF63" s="263"/>
      <c r="CG63" s="263"/>
      <c r="CH63" s="263"/>
      <c r="CI63" s="263"/>
      <c r="CJ63" s="263"/>
      <c r="CK63" s="251"/>
      <c r="CL63" s="251"/>
      <c r="CM63" s="251"/>
      <c r="CN63" s="251"/>
      <c r="CO63" s="251"/>
      <c r="CP63" s="251"/>
      <c r="CQ63" s="251"/>
      <c r="CR63" s="251"/>
      <c r="CS63" s="251"/>
      <c r="CT63" s="251"/>
      <c r="CU63" s="251"/>
      <c r="CV63" s="251"/>
      <c r="CW63" s="264"/>
    </row>
    <row r="64" spans="1:101" ht="11.25" customHeight="1">
      <c r="A64" s="548"/>
      <c r="B64" s="561"/>
      <c r="C64" s="323"/>
      <c r="D64" s="368"/>
      <c r="E64" s="604"/>
      <c r="F64" s="605"/>
      <c r="G64" s="604"/>
      <c r="H64" s="606"/>
      <c r="I64" s="600"/>
      <c r="J64" s="600"/>
      <c r="K64" s="607"/>
      <c r="L64" s="394"/>
      <c r="M64" s="620"/>
      <c r="N64" s="600"/>
      <c r="O64" s="600"/>
      <c r="P64" s="331"/>
      <c r="Q64" s="249" t="s">
        <v>262</v>
      </c>
      <c r="R64" s="332">
        <v>2</v>
      </c>
      <c r="S64" s="211"/>
      <c r="T64" s="212"/>
      <c r="U64" s="213"/>
      <c r="V64" s="214"/>
      <c r="W64" s="251"/>
      <c r="X64" s="167"/>
      <c r="Y64" s="251"/>
      <c r="Z64" s="251"/>
      <c r="AA64" s="218"/>
      <c r="AB64" s="629"/>
      <c r="AC64" s="220"/>
      <c r="AD64" s="251"/>
      <c r="AE64" s="222"/>
      <c r="AF64" s="251"/>
      <c r="AG64" s="251"/>
      <c r="AH64" s="225"/>
      <c r="AI64" s="226"/>
      <c r="AJ64" s="251"/>
      <c r="AK64" s="251"/>
      <c r="AL64" s="251"/>
      <c r="AM64" s="251"/>
      <c r="AN64" s="251"/>
      <c r="AO64" s="251"/>
      <c r="AP64" s="251"/>
      <c r="AQ64" s="515"/>
      <c r="AR64" s="251"/>
      <c r="AS64" s="515"/>
      <c r="AT64" s="515"/>
      <c r="AU64" s="515"/>
      <c r="AV64" s="515"/>
      <c r="AW64" s="515"/>
      <c r="AX64" s="515"/>
      <c r="AY64" s="515"/>
      <c r="AZ64" s="515"/>
      <c r="BA64" s="515"/>
      <c r="BB64" s="613"/>
      <c r="BC64" s="228"/>
      <c r="BD64" s="228"/>
      <c r="BE64" s="228"/>
      <c r="BF64" s="228"/>
      <c r="BG64" s="228"/>
      <c r="BH64" s="228"/>
      <c r="BI64" s="228"/>
      <c r="BJ64" s="251"/>
      <c r="BK64" s="290"/>
      <c r="BL64" s="290"/>
      <c r="BM64" s="290"/>
      <c r="BN64" s="290"/>
      <c r="BO64" s="251"/>
      <c r="BP64" s="251"/>
      <c r="BQ64" s="251"/>
      <c r="BR64" s="251"/>
      <c r="BS64" s="259"/>
      <c r="BT64" s="259"/>
      <c r="BU64" s="251"/>
      <c r="BV64" s="251"/>
      <c r="BW64" s="251"/>
      <c r="BX64" s="251"/>
      <c r="BY64" s="260"/>
      <c r="BZ64" s="260"/>
      <c r="CA64" s="251"/>
      <c r="CB64" s="251"/>
      <c r="CC64" s="251"/>
      <c r="CD64" s="251"/>
      <c r="CE64" s="251"/>
      <c r="CF64" s="263"/>
      <c r="CG64" s="263"/>
      <c r="CH64" s="263"/>
      <c r="CI64" s="263"/>
      <c r="CJ64" s="263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64"/>
    </row>
    <row r="65" spans="1:101" s="122" customFormat="1" ht="5.25" customHeight="1">
      <c r="A65" s="633"/>
      <c r="B65" s="632"/>
      <c r="C65" s="632"/>
      <c r="D65" s="632"/>
      <c r="E65" s="632"/>
      <c r="F65" s="632"/>
      <c r="G65" s="632"/>
      <c r="H65" s="632"/>
      <c r="I65" s="632"/>
      <c r="J65" s="632"/>
      <c r="K65" s="632"/>
      <c r="L65" s="632"/>
      <c r="M65" s="632"/>
      <c r="N65" s="632"/>
      <c r="O65" s="632"/>
      <c r="P65" s="632"/>
      <c r="Q65" s="632"/>
      <c r="R65" s="632"/>
      <c r="S65" s="632"/>
      <c r="T65" s="632"/>
      <c r="U65" s="632"/>
      <c r="V65" s="632"/>
      <c r="W65" s="632"/>
      <c r="X65" s="632"/>
      <c r="Y65" s="632"/>
      <c r="Z65" s="632"/>
      <c r="AA65" s="632"/>
      <c r="AB65" s="632"/>
      <c r="AC65" s="632"/>
      <c r="AD65" s="632"/>
      <c r="AE65" s="632"/>
      <c r="AF65" s="632"/>
      <c r="AG65" s="632"/>
      <c r="AH65" s="632"/>
      <c r="AI65" s="632"/>
      <c r="AJ65" s="632"/>
      <c r="AK65" s="632"/>
      <c r="AL65" s="632"/>
      <c r="AM65" s="632"/>
      <c r="AN65" s="632"/>
      <c r="AO65" s="632"/>
      <c r="AP65" s="632"/>
      <c r="AQ65" s="632"/>
      <c r="AR65" s="632"/>
      <c r="AS65" s="632"/>
      <c r="AT65" s="632"/>
      <c r="AU65" s="632"/>
      <c r="AV65" s="632"/>
      <c r="AW65" s="632"/>
      <c r="AX65" s="632"/>
      <c r="AY65" s="632"/>
      <c r="AZ65" s="632"/>
      <c r="BA65" s="632"/>
      <c r="BB65" s="632"/>
      <c r="BC65" s="632"/>
      <c r="BD65" s="632"/>
      <c r="BE65" s="632"/>
      <c r="BF65" s="632"/>
      <c r="BG65" s="632"/>
      <c r="BH65" s="632"/>
      <c r="BI65" s="632"/>
      <c r="BJ65" s="632"/>
      <c r="BK65" s="632"/>
      <c r="BL65" s="632"/>
      <c r="BM65" s="632"/>
      <c r="BN65" s="632"/>
      <c r="BO65" s="632"/>
      <c r="BP65" s="632"/>
      <c r="BQ65" s="632"/>
      <c r="BR65" s="632"/>
      <c r="BS65" s="632"/>
      <c r="BT65" s="632"/>
      <c r="BU65" s="632"/>
      <c r="BV65" s="632"/>
      <c r="BW65" s="632"/>
      <c r="BX65" s="632"/>
      <c r="BY65" s="632"/>
      <c r="BZ65" s="632"/>
      <c r="CA65" s="632"/>
      <c r="CB65" s="632"/>
      <c r="CC65" s="632"/>
      <c r="CD65" s="632"/>
      <c r="CE65" s="632"/>
      <c r="CF65" s="632"/>
      <c r="CG65" s="632"/>
      <c r="CH65" s="632"/>
      <c r="CI65" s="632"/>
      <c r="CJ65" s="632"/>
      <c r="CK65" s="632"/>
      <c r="CL65" s="632"/>
      <c r="CM65" s="632"/>
      <c r="CN65" s="632"/>
      <c r="CO65" s="632"/>
      <c r="CP65" s="632"/>
      <c r="CQ65" s="632"/>
      <c r="CR65" s="632"/>
      <c r="CS65" s="632"/>
      <c r="CT65" s="632"/>
      <c r="CU65" s="632"/>
      <c r="CV65" s="632"/>
      <c r="CW65" s="632"/>
    </row>
    <row r="66" spans="1:101" ht="11.25" customHeight="1">
      <c r="A66" s="549" t="s">
        <v>274</v>
      </c>
      <c r="B66" s="641" t="s">
        <v>340</v>
      </c>
      <c r="C66" s="307" t="s">
        <v>276</v>
      </c>
      <c r="D66" s="610">
        <v>33333</v>
      </c>
      <c r="E66" s="381">
        <v>121.86</v>
      </c>
      <c r="F66" s="611">
        <v>9</v>
      </c>
      <c r="G66" s="381">
        <v>3.4</v>
      </c>
      <c r="H66" s="612" t="s">
        <v>336</v>
      </c>
      <c r="I66" s="600">
        <v>5800</v>
      </c>
      <c r="J66" s="600">
        <v>180000</v>
      </c>
      <c r="K66" s="385">
        <v>5850</v>
      </c>
      <c r="L66" s="612" t="s">
        <v>256</v>
      </c>
      <c r="M66" s="612" t="s">
        <v>310</v>
      </c>
      <c r="N66" s="600">
        <v>49000</v>
      </c>
      <c r="O66" s="600">
        <v>979</v>
      </c>
      <c r="P66" s="387">
        <f>SUM(R66:R69)</f>
        <v>14</v>
      </c>
      <c r="Q66" s="249" t="s">
        <v>328</v>
      </c>
      <c r="R66" s="642">
        <v>8</v>
      </c>
      <c r="S66" s="251"/>
      <c r="T66" s="251"/>
      <c r="U66" s="213"/>
      <c r="V66" s="214"/>
      <c r="W66" s="251"/>
      <c r="X66" s="251"/>
      <c r="Y66" s="251"/>
      <c r="Z66" s="251"/>
      <c r="AA66" s="218"/>
      <c r="AB66" s="251"/>
      <c r="AC66" s="220"/>
      <c r="AD66" s="251"/>
      <c r="AE66" s="222"/>
      <c r="AF66" s="251"/>
      <c r="AG66" s="251"/>
      <c r="AH66" s="252"/>
      <c r="AI66" s="226"/>
      <c r="AJ66" s="251"/>
      <c r="AK66" s="227"/>
      <c r="AL66" s="251"/>
      <c r="AM66" s="251"/>
      <c r="AN66" s="251"/>
      <c r="AO66" s="251"/>
      <c r="AP66" s="251"/>
      <c r="AQ66" s="390"/>
      <c r="AR66" s="251"/>
      <c r="AS66" s="390"/>
      <c r="AT66" s="390"/>
      <c r="AU66" s="390"/>
      <c r="AV66" s="390"/>
      <c r="AW66" s="390"/>
      <c r="AX66" s="390"/>
      <c r="AY66" s="353"/>
      <c r="AZ66" s="353"/>
      <c r="BA66" s="353"/>
      <c r="BB66" s="613"/>
      <c r="BC66" s="643"/>
      <c r="BD66" s="643"/>
      <c r="BE66" s="643"/>
      <c r="BF66" s="643"/>
      <c r="BG66" s="643"/>
      <c r="BH66" s="643"/>
      <c r="BI66" s="643"/>
      <c r="BJ66" s="644"/>
      <c r="BK66" s="645"/>
      <c r="BL66" s="645"/>
      <c r="BM66" s="645"/>
      <c r="BN66" s="645"/>
      <c r="BO66" s="644"/>
      <c r="BP66" s="646"/>
      <c r="BQ66" s="644"/>
      <c r="BR66" s="644"/>
      <c r="BS66" s="647"/>
      <c r="BT66" s="647"/>
      <c r="BU66" s="644"/>
      <c r="BV66" s="644"/>
      <c r="BW66" s="644"/>
      <c r="BX66" s="644"/>
      <c r="BY66" s="648"/>
      <c r="BZ66" s="648"/>
      <c r="CA66" s="644"/>
      <c r="CB66" s="649"/>
      <c r="CC66" s="644"/>
      <c r="CD66" s="650"/>
      <c r="CE66" s="644"/>
      <c r="CF66" s="651"/>
      <c r="CG66" s="651"/>
      <c r="CH66" s="651"/>
      <c r="CI66" s="651"/>
      <c r="CJ66" s="651"/>
      <c r="CK66" s="644"/>
      <c r="CL66" s="644"/>
      <c r="CM66" s="644"/>
      <c r="CN66" s="644"/>
      <c r="CO66" s="644"/>
      <c r="CP66" s="644"/>
      <c r="CQ66" s="644"/>
      <c r="CR66" s="644"/>
      <c r="CS66" s="644"/>
      <c r="CT66" s="644"/>
      <c r="CU66" s="644"/>
      <c r="CV66" s="644"/>
      <c r="CW66" s="652"/>
    </row>
    <row r="67" spans="1:101" ht="11.25" customHeight="1">
      <c r="A67" s="549"/>
      <c r="B67" s="641"/>
      <c r="C67" s="307" t="s">
        <v>277</v>
      </c>
      <c r="D67" s="396"/>
      <c r="E67" s="392"/>
      <c r="F67" s="653"/>
      <c r="G67" s="392"/>
      <c r="H67" s="394"/>
      <c r="I67" s="395"/>
      <c r="J67" s="395"/>
      <c r="K67" s="395"/>
      <c r="L67" s="394"/>
      <c r="M67" s="394"/>
      <c r="N67" s="395"/>
      <c r="O67" s="395"/>
      <c r="P67" s="387"/>
      <c r="Q67" s="249" t="s">
        <v>258</v>
      </c>
      <c r="R67" s="642">
        <v>2</v>
      </c>
      <c r="S67" s="251"/>
      <c r="T67" s="251"/>
      <c r="U67" s="213"/>
      <c r="V67" s="214"/>
      <c r="W67" s="215"/>
      <c r="X67" s="251"/>
      <c r="Y67" s="251"/>
      <c r="Z67" s="251"/>
      <c r="AA67" s="251"/>
      <c r="AB67" s="251"/>
      <c r="AC67" s="251"/>
      <c r="AD67" s="251"/>
      <c r="AE67" s="251"/>
      <c r="AF67" s="251"/>
      <c r="AG67" s="251"/>
      <c r="AH67" s="225"/>
      <c r="AI67" s="226"/>
      <c r="AJ67" s="251"/>
      <c r="AK67" s="251"/>
      <c r="AL67" s="251"/>
      <c r="AM67" s="251"/>
      <c r="AN67" s="251"/>
      <c r="AO67" s="251"/>
      <c r="AP67" s="251"/>
      <c r="AQ67" s="390"/>
      <c r="AR67" s="251"/>
      <c r="AS67" s="390"/>
      <c r="AT67" s="390"/>
      <c r="AU67" s="390"/>
      <c r="AV67" s="390"/>
      <c r="AW67" s="390"/>
      <c r="AX67" s="390"/>
      <c r="AY67" s="390"/>
      <c r="AZ67" s="390"/>
      <c r="BA67" s="390"/>
      <c r="BB67" s="613"/>
      <c r="BC67" s="643"/>
      <c r="BD67" s="643"/>
      <c r="BE67" s="643"/>
      <c r="BF67" s="643"/>
      <c r="BG67" s="643"/>
      <c r="BH67" s="643"/>
      <c r="BI67" s="643"/>
      <c r="BJ67" s="644"/>
      <c r="BK67" s="645"/>
      <c r="BL67" s="645"/>
      <c r="BM67" s="645"/>
      <c r="BN67" s="645"/>
      <c r="BO67" s="644"/>
      <c r="BP67" s="644"/>
      <c r="BQ67" s="644"/>
      <c r="BR67" s="644"/>
      <c r="BS67" s="647"/>
      <c r="BT67" s="647"/>
      <c r="BU67" s="644"/>
      <c r="BV67" s="644"/>
      <c r="BW67" s="644"/>
      <c r="BX67" s="644"/>
      <c r="BY67" s="648"/>
      <c r="BZ67" s="648"/>
      <c r="CA67" s="644"/>
      <c r="CB67" s="644"/>
      <c r="CC67" s="644"/>
      <c r="CD67" s="644"/>
      <c r="CE67" s="644"/>
      <c r="CF67" s="651"/>
      <c r="CG67" s="651"/>
      <c r="CH67" s="651"/>
      <c r="CI67" s="651"/>
      <c r="CJ67" s="651"/>
      <c r="CK67" s="644"/>
      <c r="CL67" s="644"/>
      <c r="CM67" s="644"/>
      <c r="CN67" s="644"/>
      <c r="CO67" s="644"/>
      <c r="CP67" s="644"/>
      <c r="CQ67" s="644"/>
      <c r="CR67" s="644"/>
      <c r="CS67" s="644"/>
      <c r="CT67" s="644"/>
      <c r="CU67" s="644"/>
      <c r="CV67" s="644"/>
      <c r="CW67" s="652"/>
    </row>
    <row r="68" spans="1:101" ht="11.25" customHeight="1">
      <c r="A68" s="549"/>
      <c r="B68" s="641"/>
      <c r="C68" s="391"/>
      <c r="D68" s="396"/>
      <c r="E68" s="392"/>
      <c r="F68" s="653"/>
      <c r="G68" s="392"/>
      <c r="H68" s="394"/>
      <c r="I68" s="395"/>
      <c r="J68" s="395"/>
      <c r="K68" s="395"/>
      <c r="L68" s="394"/>
      <c r="M68" s="394"/>
      <c r="N68" s="395"/>
      <c r="O68" s="395"/>
      <c r="P68" s="387"/>
      <c r="Q68" s="249" t="s">
        <v>259</v>
      </c>
      <c r="R68" s="642">
        <v>2</v>
      </c>
      <c r="S68" s="211"/>
      <c r="T68" s="212"/>
      <c r="U68" s="213"/>
      <c r="V68" s="214"/>
      <c r="W68" s="251"/>
      <c r="X68" s="251"/>
      <c r="Y68" s="251"/>
      <c r="Z68" s="251"/>
      <c r="AA68" s="251"/>
      <c r="AB68" s="251"/>
      <c r="AC68" s="251"/>
      <c r="AD68" s="251"/>
      <c r="AE68" s="251"/>
      <c r="AF68" s="223"/>
      <c r="AG68" s="251"/>
      <c r="AH68" s="225"/>
      <c r="AI68" s="226"/>
      <c r="AJ68" s="251"/>
      <c r="AK68" s="251"/>
      <c r="AL68" s="251"/>
      <c r="AM68" s="251"/>
      <c r="AN68" s="251"/>
      <c r="AO68" s="251"/>
      <c r="AP68" s="251"/>
      <c r="AQ68" s="390"/>
      <c r="AR68" s="251"/>
      <c r="AS68" s="390"/>
      <c r="AT68" s="390"/>
      <c r="AU68" s="390"/>
      <c r="AV68" s="390"/>
      <c r="AW68" s="390"/>
      <c r="AX68" s="390"/>
      <c r="AY68" s="390"/>
      <c r="AZ68" s="390"/>
      <c r="BA68" s="390"/>
      <c r="BB68" s="613"/>
      <c r="BC68" s="643"/>
      <c r="BD68" s="643"/>
      <c r="BE68" s="643"/>
      <c r="BF68" s="643"/>
      <c r="BG68" s="643"/>
      <c r="BH68" s="643"/>
      <c r="BI68" s="643"/>
      <c r="BJ68" s="644"/>
      <c r="BK68" s="645"/>
      <c r="BL68" s="645"/>
      <c r="BM68" s="645"/>
      <c r="BN68" s="645"/>
      <c r="BO68" s="644"/>
      <c r="BP68" s="644"/>
      <c r="BQ68" s="644"/>
      <c r="BR68" s="644"/>
      <c r="BS68" s="647"/>
      <c r="BT68" s="647"/>
      <c r="BU68" s="644"/>
      <c r="BV68" s="644"/>
      <c r="BW68" s="644"/>
      <c r="BX68" s="644"/>
      <c r="BY68" s="648"/>
      <c r="BZ68" s="648"/>
      <c r="CA68" s="644"/>
      <c r="CB68" s="644"/>
      <c r="CC68" s="644"/>
      <c r="CD68" s="644"/>
      <c r="CE68" s="644"/>
      <c r="CF68" s="651"/>
      <c r="CG68" s="651"/>
      <c r="CH68" s="651"/>
      <c r="CI68" s="651"/>
      <c r="CJ68" s="651"/>
      <c r="CK68" s="644"/>
      <c r="CL68" s="644"/>
      <c r="CM68" s="644"/>
      <c r="CN68" s="644"/>
      <c r="CO68" s="644"/>
      <c r="CP68" s="644"/>
      <c r="CQ68" s="644"/>
      <c r="CR68" s="644"/>
      <c r="CS68" s="644"/>
      <c r="CT68" s="644"/>
      <c r="CU68" s="644"/>
      <c r="CV68" s="644"/>
      <c r="CW68" s="652"/>
    </row>
    <row r="69" spans="1:101" ht="11.25" customHeight="1">
      <c r="A69" s="549"/>
      <c r="B69" s="641"/>
      <c r="C69" s="397"/>
      <c r="D69" s="398"/>
      <c r="E69" s="399"/>
      <c r="F69" s="400"/>
      <c r="G69" s="399"/>
      <c r="H69" s="401"/>
      <c r="I69" s="402"/>
      <c r="J69" s="402"/>
      <c r="K69" s="402"/>
      <c r="L69" s="401"/>
      <c r="M69" s="401"/>
      <c r="N69" s="402"/>
      <c r="O69" s="402"/>
      <c r="P69" s="387"/>
      <c r="Q69" s="249" t="s">
        <v>260</v>
      </c>
      <c r="R69" s="642">
        <v>2</v>
      </c>
      <c r="S69" s="251"/>
      <c r="T69" s="251"/>
      <c r="U69" s="213"/>
      <c r="V69" s="214"/>
      <c r="W69" s="215"/>
      <c r="X69" s="251"/>
      <c r="Y69" s="251"/>
      <c r="Z69" s="251"/>
      <c r="AA69" s="251"/>
      <c r="AB69" s="251"/>
      <c r="AC69" s="251"/>
      <c r="AD69" s="251"/>
      <c r="AE69" s="251"/>
      <c r="AF69"/>
      <c r="AG69" s="251"/>
      <c r="AH69" s="225"/>
      <c r="AI69" s="226"/>
      <c r="AJ69" s="251"/>
      <c r="AK69" s="251"/>
      <c r="AL69" s="251"/>
      <c r="AM69" s="251"/>
      <c r="AN69" s="251"/>
      <c r="AO69" s="251"/>
      <c r="AP69" s="251"/>
      <c r="AQ69" s="390"/>
      <c r="AR69" s="251"/>
      <c r="AS69" s="390"/>
      <c r="AT69" s="390"/>
      <c r="AU69" s="390"/>
      <c r="AV69" s="390"/>
      <c r="AW69" s="390"/>
      <c r="AX69" s="390"/>
      <c r="AY69" s="390"/>
      <c r="AZ69" s="390"/>
      <c r="BA69" s="390"/>
      <c r="BB69" s="613"/>
      <c r="BC69" s="643"/>
      <c r="BD69" s="643"/>
      <c r="BE69" s="643"/>
      <c r="BF69" s="643"/>
      <c r="BG69" s="643"/>
      <c r="BH69" s="643"/>
      <c r="BI69" s="643"/>
      <c r="BJ69" s="644"/>
      <c r="BK69" s="645"/>
      <c r="BL69" s="645"/>
      <c r="BM69" s="645"/>
      <c r="BN69" s="645"/>
      <c r="BO69" s="644"/>
      <c r="BP69" s="644"/>
      <c r="BQ69" s="644"/>
      <c r="BR69" s="644"/>
      <c r="BS69" s="647"/>
      <c r="BT69" s="647"/>
      <c r="BU69" s="644"/>
      <c r="BV69" s="644"/>
      <c r="BW69" s="644"/>
      <c r="BX69" s="644"/>
      <c r="BY69" s="648"/>
      <c r="BZ69" s="648"/>
      <c r="CA69" s="644"/>
      <c r="CB69" s="644"/>
      <c r="CC69" s="644"/>
      <c r="CD69" s="644"/>
      <c r="CE69" s="644"/>
      <c r="CF69" s="651"/>
      <c r="CG69" s="651"/>
      <c r="CH69" s="651"/>
      <c r="CI69" s="651"/>
      <c r="CJ69" s="651"/>
      <c r="CK69" s="644"/>
      <c r="CL69" s="644"/>
      <c r="CM69" s="644"/>
      <c r="CN69" s="644"/>
      <c r="CO69" s="644"/>
      <c r="CP69" s="644"/>
      <c r="CQ69" s="644"/>
      <c r="CR69" s="644"/>
      <c r="CS69" s="644"/>
      <c r="CT69" s="644"/>
      <c r="CU69" s="644"/>
      <c r="CV69" s="644"/>
      <c r="CW69" s="652"/>
    </row>
    <row r="70" spans="1:101" s="122" customFormat="1" ht="5.25" customHeight="1">
      <c r="A70" s="633"/>
      <c r="B70" s="632"/>
      <c r="C70" s="632"/>
      <c r="D70" s="632"/>
      <c r="E70" s="632"/>
      <c r="F70" s="632"/>
      <c r="G70" s="632"/>
      <c r="H70" s="632"/>
      <c r="I70" s="632"/>
      <c r="J70" s="632"/>
      <c r="K70" s="632"/>
      <c r="L70" s="632"/>
      <c r="M70" s="632"/>
      <c r="N70" s="632"/>
      <c r="O70" s="632"/>
      <c r="P70" s="632"/>
      <c r="Q70" s="632"/>
      <c r="R70" s="632"/>
      <c r="S70" s="632"/>
      <c r="T70" s="632"/>
      <c r="U70" s="632"/>
      <c r="V70" s="632"/>
      <c r="W70" s="632"/>
      <c r="X70" s="632"/>
      <c r="Y70" s="632"/>
      <c r="Z70" s="632"/>
      <c r="AA70" s="632"/>
      <c r="AB70" s="632"/>
      <c r="AC70" s="632"/>
      <c r="AD70" s="632"/>
      <c r="AE70" s="632"/>
      <c r="AF70" s="632"/>
      <c r="AG70" s="632"/>
      <c r="AH70" s="632"/>
      <c r="AI70" s="632"/>
      <c r="AJ70" s="632"/>
      <c r="AK70" s="632"/>
      <c r="AL70" s="632"/>
      <c r="AM70" s="632"/>
      <c r="AN70" s="632"/>
      <c r="AO70" s="632"/>
      <c r="AP70" s="632"/>
      <c r="AQ70" s="632"/>
      <c r="AR70" s="632"/>
      <c r="AS70" s="632"/>
      <c r="AT70" s="632"/>
      <c r="AU70" s="632"/>
      <c r="AV70" s="632"/>
      <c r="AW70" s="632"/>
      <c r="AX70" s="632"/>
      <c r="AY70" s="632"/>
      <c r="AZ70" s="632"/>
      <c r="BA70" s="632"/>
      <c r="BB70" s="632"/>
      <c r="BC70" s="632"/>
      <c r="BD70" s="632"/>
      <c r="BE70" s="632"/>
      <c r="BF70" s="632"/>
      <c r="BG70" s="632"/>
      <c r="BH70" s="632"/>
      <c r="BI70" s="632"/>
      <c r="BJ70" s="632"/>
      <c r="BK70" s="632"/>
      <c r="BL70" s="632"/>
      <c r="BM70" s="632"/>
      <c r="BN70" s="632"/>
      <c r="BO70" s="632"/>
      <c r="BP70" s="632"/>
      <c r="BQ70" s="632"/>
      <c r="BR70" s="632"/>
      <c r="BS70" s="632"/>
      <c r="BT70" s="632"/>
      <c r="BU70" s="632"/>
      <c r="BV70" s="632"/>
      <c r="BW70" s="632"/>
      <c r="BX70" s="632"/>
      <c r="BY70" s="632"/>
      <c r="BZ70" s="632"/>
      <c r="CA70" s="632"/>
      <c r="CB70" s="632"/>
      <c r="CC70" s="632"/>
      <c r="CD70" s="632"/>
      <c r="CE70" s="632"/>
      <c r="CF70" s="632"/>
      <c r="CG70" s="632"/>
      <c r="CH70" s="632"/>
      <c r="CI70" s="632"/>
      <c r="CJ70" s="632"/>
      <c r="CK70" s="632"/>
      <c r="CL70" s="632"/>
      <c r="CM70" s="632"/>
      <c r="CN70" s="632"/>
      <c r="CO70" s="632"/>
      <c r="CP70" s="632"/>
      <c r="CQ70" s="632"/>
      <c r="CR70" s="632"/>
      <c r="CS70" s="632"/>
      <c r="CT70" s="632"/>
      <c r="CU70" s="632"/>
      <c r="CV70" s="632"/>
      <c r="CW70" s="632"/>
    </row>
    <row r="71" spans="1:101" ht="11.25" customHeight="1">
      <c r="A71" s="555" t="s">
        <v>280</v>
      </c>
      <c r="B71" s="629" t="s">
        <v>341</v>
      </c>
      <c r="C71" s="307" t="s">
        <v>276</v>
      </c>
      <c r="D71" s="323">
        <v>10000</v>
      </c>
      <c r="E71" s="604">
        <v>106.2</v>
      </c>
      <c r="F71" s="605">
        <v>6</v>
      </c>
      <c r="G71" s="604">
        <v>4</v>
      </c>
      <c r="H71" s="606" t="s">
        <v>342</v>
      </c>
      <c r="I71" s="600">
        <v>4400</v>
      </c>
      <c r="J71" s="600">
        <v>112500</v>
      </c>
      <c r="K71" s="607">
        <v>3325</v>
      </c>
      <c r="L71" s="394" t="s">
        <v>256</v>
      </c>
      <c r="M71" s="332" t="s">
        <v>310</v>
      </c>
      <c r="N71" s="600">
        <v>63000</v>
      </c>
      <c r="O71" s="600">
        <v>1575</v>
      </c>
      <c r="P71" s="331">
        <v>18</v>
      </c>
      <c r="Q71" s="249" t="s">
        <v>328</v>
      </c>
      <c r="R71" s="332">
        <v>6</v>
      </c>
      <c r="S71" s="211"/>
      <c r="T71" s="251"/>
      <c r="U71" s="213"/>
      <c r="V71" s="214"/>
      <c r="W71" s="251"/>
      <c r="X71" s="251"/>
      <c r="Y71" s="216"/>
      <c r="Z71" s="169"/>
      <c r="AA71" s="218"/>
      <c r="AB71" s="251"/>
      <c r="AC71" s="251"/>
      <c r="AD71" s="251"/>
      <c r="AE71" s="222"/>
      <c r="AF71" s="251"/>
      <c r="AG71" s="251"/>
      <c r="AH71" s="251"/>
      <c r="AI71" s="251"/>
      <c r="AJ71" s="251"/>
      <c r="AK71" s="251"/>
      <c r="AL71" s="251"/>
      <c r="AM71" s="251"/>
      <c r="AN71" s="251"/>
      <c r="AO71" s="251"/>
      <c r="AP71" s="251"/>
      <c r="AQ71" s="515"/>
      <c r="AR71" s="251"/>
      <c r="AS71" s="515"/>
      <c r="AT71" s="515"/>
      <c r="AU71" s="515"/>
      <c r="AV71" s="515"/>
      <c r="AW71" s="515"/>
      <c r="AX71" s="515"/>
      <c r="AY71" s="353"/>
      <c r="AZ71" s="353"/>
      <c r="BA71" s="353"/>
      <c r="BB71" s="613"/>
      <c r="BC71" s="228"/>
      <c r="BD71" s="228"/>
      <c r="BE71" s="228"/>
      <c r="BF71" s="228"/>
      <c r="BG71" s="228"/>
      <c r="BH71" s="228"/>
      <c r="BI71" s="228"/>
      <c r="BJ71" s="251"/>
      <c r="BK71" s="290"/>
      <c r="BL71" s="290"/>
      <c r="BM71" s="290"/>
      <c r="BN71" s="290"/>
      <c r="BO71" s="251"/>
      <c r="BP71" s="291"/>
      <c r="BQ71" s="251"/>
      <c r="BR71" s="251"/>
      <c r="BS71" s="259"/>
      <c r="BT71" s="259"/>
      <c r="BU71" s="251"/>
      <c r="BV71" s="251"/>
      <c r="BW71" s="251"/>
      <c r="BX71" s="251"/>
      <c r="BY71" s="260"/>
      <c r="BZ71" s="260"/>
      <c r="CA71" s="251"/>
      <c r="CB71" s="261"/>
      <c r="CC71" s="251"/>
      <c r="CD71" s="262"/>
      <c r="CE71" s="251"/>
      <c r="CF71" s="263"/>
      <c r="CG71" s="263"/>
      <c r="CH71" s="263"/>
      <c r="CI71" s="263"/>
      <c r="CJ71" s="263"/>
      <c r="CK71" s="251"/>
      <c r="CL71" s="251"/>
      <c r="CM71" s="251"/>
      <c r="CN71" s="251"/>
      <c r="CO71" s="251"/>
      <c r="CP71" s="251"/>
      <c r="CQ71" s="251"/>
      <c r="CR71" s="251"/>
      <c r="CS71" s="251"/>
      <c r="CT71" s="251"/>
      <c r="CU71" s="251"/>
      <c r="CV71" s="251"/>
      <c r="CW71" s="264"/>
    </row>
    <row r="72" spans="1:101" ht="11.25" customHeight="1">
      <c r="A72" s="555"/>
      <c r="B72" s="629"/>
      <c r="C72" s="307" t="s">
        <v>277</v>
      </c>
      <c r="D72" s="368"/>
      <c r="E72" s="604"/>
      <c r="F72" s="605"/>
      <c r="G72" s="604"/>
      <c r="H72" s="606"/>
      <c r="I72" s="600"/>
      <c r="J72" s="600"/>
      <c r="K72" s="607"/>
      <c r="L72" s="394"/>
      <c r="M72" s="384"/>
      <c r="N72" s="600"/>
      <c r="O72" s="600"/>
      <c r="P72" s="331"/>
      <c r="Q72" s="249" t="s">
        <v>258</v>
      </c>
      <c r="R72" s="332">
        <v>4</v>
      </c>
      <c r="S72" s="251"/>
      <c r="T72" s="251"/>
      <c r="U72" s="213"/>
      <c r="V72" s="214"/>
      <c r="W72" s="251"/>
      <c r="X72" s="251"/>
      <c r="Y72" s="216"/>
      <c r="Z72" s="169"/>
      <c r="AA72" s="218"/>
      <c r="AB72" s="251"/>
      <c r="AC72" s="251"/>
      <c r="AD72" s="251"/>
      <c r="AE72" s="222"/>
      <c r="AF72" s="223"/>
      <c r="AG72" s="251"/>
      <c r="AH72" s="251"/>
      <c r="AI72" s="251"/>
      <c r="AJ72" s="179"/>
      <c r="AK72" s="227"/>
      <c r="AL72" s="181"/>
      <c r="AM72" s="251"/>
      <c r="AN72" s="251"/>
      <c r="AO72" s="251"/>
      <c r="AP72" s="251"/>
      <c r="AQ72" s="515"/>
      <c r="AR72" s="251"/>
      <c r="AS72" s="515"/>
      <c r="AT72" s="515"/>
      <c r="AU72" s="515"/>
      <c r="AV72" s="515"/>
      <c r="AW72" s="515"/>
      <c r="AX72" s="515"/>
      <c r="AY72" s="515"/>
      <c r="AZ72" s="515"/>
      <c r="BA72" s="515"/>
      <c r="BB72" s="613"/>
      <c r="BC72" s="228"/>
      <c r="BD72" s="228"/>
      <c r="BE72" s="228"/>
      <c r="BF72" s="228"/>
      <c r="BG72" s="228"/>
      <c r="BH72" s="228"/>
      <c r="BI72" s="228"/>
      <c r="BJ72" s="251"/>
      <c r="BK72" s="290"/>
      <c r="BL72" s="290"/>
      <c r="BM72" s="290"/>
      <c r="BN72" s="290"/>
      <c r="BO72" s="251"/>
      <c r="BP72" s="251"/>
      <c r="BQ72" s="251"/>
      <c r="BR72" s="251"/>
      <c r="BS72" s="259"/>
      <c r="BT72" s="259"/>
      <c r="BU72" s="251"/>
      <c r="BV72" s="251"/>
      <c r="BW72" s="251"/>
      <c r="BX72" s="251"/>
      <c r="BY72" s="260"/>
      <c r="BZ72" s="260"/>
      <c r="CA72" s="251"/>
      <c r="CB72" s="251"/>
      <c r="CC72" s="251"/>
      <c r="CD72" s="251"/>
      <c r="CE72" s="251"/>
      <c r="CF72" s="263"/>
      <c r="CG72" s="263"/>
      <c r="CH72" s="263"/>
      <c r="CI72" s="263"/>
      <c r="CJ72" s="263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64"/>
    </row>
    <row r="73" spans="1:101" ht="11.25" customHeight="1">
      <c r="A73" s="555"/>
      <c r="B73" s="629"/>
      <c r="C73" s="323"/>
      <c r="D73" s="368"/>
      <c r="E73" s="654"/>
      <c r="F73" s="605"/>
      <c r="G73" s="654"/>
      <c r="H73" s="606"/>
      <c r="I73" s="600"/>
      <c r="J73" s="600"/>
      <c r="K73" s="607"/>
      <c r="L73" s="394"/>
      <c r="M73" s="606"/>
      <c r="N73" s="600"/>
      <c r="O73" s="640"/>
      <c r="P73" s="331"/>
      <c r="Q73" s="249" t="s">
        <v>259</v>
      </c>
      <c r="R73" s="332">
        <v>2</v>
      </c>
      <c r="S73" s="211"/>
      <c r="T73" s="212"/>
      <c r="U73" s="213"/>
      <c r="V73" s="214"/>
      <c r="W73" s="167"/>
      <c r="X73" s="251"/>
      <c r="Y73" s="251"/>
      <c r="Z73" s="251"/>
      <c r="AA73" s="218"/>
      <c r="AB73" s="251"/>
      <c r="AC73" s="220"/>
      <c r="AD73" s="251"/>
      <c r="AE73" s="222"/>
      <c r="AF73" s="251"/>
      <c r="AG73" s="251"/>
      <c r="AH73" s="225"/>
      <c r="AI73" s="226"/>
      <c r="AJ73" s="251"/>
      <c r="AK73" s="251"/>
      <c r="AL73" s="251"/>
      <c r="AM73" s="251"/>
      <c r="AN73" s="251"/>
      <c r="AO73" s="251"/>
      <c r="AP73" s="251"/>
      <c r="AQ73" s="515"/>
      <c r="AR73" s="251"/>
      <c r="AS73" s="515"/>
      <c r="AT73" s="515"/>
      <c r="AU73" s="515"/>
      <c r="AV73" s="515"/>
      <c r="AW73" s="515"/>
      <c r="AX73" s="515"/>
      <c r="AY73" s="353"/>
      <c r="AZ73" s="353"/>
      <c r="BA73" s="353"/>
      <c r="BB73" s="613"/>
      <c r="BC73" s="228"/>
      <c r="BD73" s="228"/>
      <c r="BE73" s="228"/>
      <c r="BF73" s="228"/>
      <c r="BG73" s="228"/>
      <c r="BH73" s="228"/>
      <c r="BI73" s="228"/>
      <c r="BJ73" s="251"/>
      <c r="BK73" s="290"/>
      <c r="BL73" s="290"/>
      <c r="BM73" s="290"/>
      <c r="BN73" s="290"/>
      <c r="BO73" s="251"/>
      <c r="BP73" s="251"/>
      <c r="BQ73" s="251"/>
      <c r="BR73" s="251"/>
      <c r="BS73" s="259"/>
      <c r="BT73" s="259"/>
      <c r="BU73" s="251"/>
      <c r="BV73" s="251"/>
      <c r="BW73" s="251"/>
      <c r="BX73" s="251"/>
      <c r="BY73" s="260"/>
      <c r="BZ73" s="260"/>
      <c r="CA73" s="251"/>
      <c r="CB73" s="251"/>
      <c r="CC73" s="251"/>
      <c r="CD73" s="251"/>
      <c r="CE73" s="251"/>
      <c r="CF73" s="263"/>
      <c r="CG73" s="263"/>
      <c r="CH73" s="263"/>
      <c r="CI73" s="263"/>
      <c r="CJ73" s="263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64"/>
    </row>
    <row r="74" spans="1:101" ht="11.25" customHeight="1">
      <c r="A74" s="555"/>
      <c r="B74" s="629"/>
      <c r="C74" s="368"/>
      <c r="D74" s="368"/>
      <c r="E74" s="604"/>
      <c r="F74" s="605"/>
      <c r="G74" s="604"/>
      <c r="H74" s="606"/>
      <c r="I74" s="600"/>
      <c r="J74" s="600"/>
      <c r="K74" s="607"/>
      <c r="L74" s="394"/>
      <c r="M74" s="606"/>
      <c r="N74" s="600"/>
      <c r="O74" s="640"/>
      <c r="P74" s="331"/>
      <c r="Q74" s="249" t="s">
        <v>260</v>
      </c>
      <c r="R74" s="332">
        <v>4</v>
      </c>
      <c r="S74" s="251"/>
      <c r="T74" s="251"/>
      <c r="U74" s="213"/>
      <c r="V74" s="214"/>
      <c r="W74" s="251"/>
      <c r="X74" s="251"/>
      <c r="Y74" s="216"/>
      <c r="Z74" s="169"/>
      <c r="AA74" s="218"/>
      <c r="AB74" s="251"/>
      <c r="AC74" s="251"/>
      <c r="AD74" s="251"/>
      <c r="AE74" s="222"/>
      <c r="AF74" s="223"/>
      <c r="AG74" s="251"/>
      <c r="AH74" s="251"/>
      <c r="AI74" s="251"/>
      <c r="AJ74" s="179"/>
      <c r="AK74" s="227"/>
      <c r="AL74" s="181"/>
      <c r="AM74" s="251"/>
      <c r="AN74" s="251"/>
      <c r="AO74" s="251"/>
      <c r="AP74" s="251"/>
      <c r="AQ74" s="515"/>
      <c r="AR74" s="251"/>
      <c r="AS74" s="515"/>
      <c r="AT74" s="515"/>
      <c r="AU74" s="515"/>
      <c r="AV74" s="515"/>
      <c r="AW74" s="515"/>
      <c r="AX74" s="515"/>
      <c r="AY74" s="515"/>
      <c r="AZ74" s="515"/>
      <c r="BA74" s="515"/>
      <c r="BB74" s="613"/>
      <c r="BC74" s="228"/>
      <c r="BD74" s="228"/>
      <c r="BE74" s="228"/>
      <c r="BF74" s="228"/>
      <c r="BG74" s="228"/>
      <c r="BH74" s="228"/>
      <c r="BI74" s="228"/>
      <c r="BJ74" s="251"/>
      <c r="BK74" s="290"/>
      <c r="BL74" s="290"/>
      <c r="BM74" s="290"/>
      <c r="BN74" s="290"/>
      <c r="BO74" s="251"/>
      <c r="BP74" s="251"/>
      <c r="BQ74" s="251"/>
      <c r="BR74" s="251"/>
      <c r="BS74" s="259"/>
      <c r="BT74" s="259"/>
      <c r="BU74" s="251"/>
      <c r="BV74" s="251"/>
      <c r="BW74" s="251"/>
      <c r="BX74" s="251"/>
      <c r="BY74" s="260"/>
      <c r="BZ74" s="260"/>
      <c r="CA74" s="251"/>
      <c r="CB74" s="251"/>
      <c r="CC74" s="251"/>
      <c r="CD74" s="251"/>
      <c r="CE74" s="251"/>
      <c r="CF74" s="263"/>
      <c r="CG74" s="263"/>
      <c r="CH74" s="263"/>
      <c r="CI74" s="263"/>
      <c r="CJ74" s="263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64"/>
    </row>
    <row r="75" spans="1:101" ht="11.25" customHeight="1">
      <c r="A75" s="555"/>
      <c r="B75" s="629"/>
      <c r="C75" s="368"/>
      <c r="D75" s="368"/>
      <c r="E75" s="604"/>
      <c r="F75" s="605"/>
      <c r="G75" s="604"/>
      <c r="H75" s="606"/>
      <c r="I75" s="600"/>
      <c r="J75" s="600"/>
      <c r="K75" s="607"/>
      <c r="L75" s="394"/>
      <c r="M75" s="620"/>
      <c r="N75" s="600"/>
      <c r="O75" s="640"/>
      <c r="P75" s="331"/>
      <c r="Q75" s="249" t="s">
        <v>262</v>
      </c>
      <c r="R75" s="332">
        <v>1</v>
      </c>
      <c r="S75" s="211"/>
      <c r="T75" s="212"/>
      <c r="U75" s="213"/>
      <c r="V75" s="214"/>
      <c r="W75" s="167"/>
      <c r="X75" s="251"/>
      <c r="Y75" s="216"/>
      <c r="Z75" s="169"/>
      <c r="AA75" s="218"/>
      <c r="AB75" s="251"/>
      <c r="AC75" s="251"/>
      <c r="AD75" s="251"/>
      <c r="AE75" s="222"/>
      <c r="AF75" s="223"/>
      <c r="AG75" s="251"/>
      <c r="AH75" s="252"/>
      <c r="AI75" s="251"/>
      <c r="AJ75" s="251"/>
      <c r="AK75" s="251"/>
      <c r="AL75" s="251"/>
      <c r="AM75" s="251"/>
      <c r="AN75" s="251"/>
      <c r="AO75" s="251"/>
      <c r="AP75" s="251"/>
      <c r="AQ75" s="515"/>
      <c r="AR75" s="251"/>
      <c r="AS75" s="515"/>
      <c r="AT75" s="515"/>
      <c r="AU75" s="515"/>
      <c r="AV75" s="515"/>
      <c r="AW75" s="515"/>
      <c r="AX75" s="515"/>
      <c r="AY75" s="515"/>
      <c r="AZ75" s="515"/>
      <c r="BA75" s="515"/>
      <c r="BB75" s="613"/>
      <c r="BC75" s="228"/>
      <c r="BD75" s="228"/>
      <c r="BE75" s="228"/>
      <c r="BF75" s="228"/>
      <c r="BG75" s="228"/>
      <c r="BH75" s="228"/>
      <c r="BI75" s="228"/>
      <c r="BJ75" s="251"/>
      <c r="BK75" s="290"/>
      <c r="BL75" s="290"/>
      <c r="BM75" s="290"/>
      <c r="BN75" s="290"/>
      <c r="BO75" s="251"/>
      <c r="BP75" s="251"/>
      <c r="BQ75" s="251"/>
      <c r="BR75" s="251"/>
      <c r="BS75" s="259"/>
      <c r="BT75" s="259"/>
      <c r="BU75" s="251"/>
      <c r="BV75" s="251"/>
      <c r="BW75" s="251"/>
      <c r="BX75" s="251"/>
      <c r="BY75" s="260"/>
      <c r="BZ75" s="260"/>
      <c r="CA75" s="251"/>
      <c r="CB75" s="251"/>
      <c r="CC75" s="251"/>
      <c r="CD75" s="251"/>
      <c r="CE75" s="251"/>
      <c r="CF75" s="263"/>
      <c r="CG75" s="263"/>
      <c r="CH75" s="263"/>
      <c r="CI75" s="263"/>
      <c r="CJ75" s="263"/>
      <c r="CK75" s="251"/>
      <c r="CL75" s="251"/>
      <c r="CM75" s="251"/>
      <c r="CN75" s="251"/>
      <c r="CO75" s="251"/>
      <c r="CP75" s="251"/>
      <c r="CQ75" s="251"/>
      <c r="CR75" s="251"/>
      <c r="CS75" s="251"/>
      <c r="CT75" s="251"/>
      <c r="CU75" s="251"/>
      <c r="CV75" s="251"/>
      <c r="CW75" s="264"/>
    </row>
    <row r="76" spans="1:101" s="122" customFormat="1" ht="5.25" customHeight="1">
      <c r="A76" s="633"/>
      <c r="B76" s="632"/>
      <c r="C76" s="632"/>
      <c r="D76" s="632"/>
      <c r="E76" s="632"/>
      <c r="F76" s="632"/>
      <c r="G76" s="632"/>
      <c r="H76" s="632"/>
      <c r="I76" s="632"/>
      <c r="J76" s="632"/>
      <c r="K76" s="632"/>
      <c r="L76" s="632"/>
      <c r="M76" s="632"/>
      <c r="N76" s="632"/>
      <c r="O76" s="632"/>
      <c r="P76" s="632"/>
      <c r="Q76" s="632"/>
      <c r="R76" s="632"/>
      <c r="S76" s="632"/>
      <c r="T76" s="632"/>
      <c r="U76" s="632"/>
      <c r="V76" s="632"/>
      <c r="W76" s="632"/>
      <c r="X76" s="632"/>
      <c r="Y76" s="632"/>
      <c r="Z76" s="632"/>
      <c r="AA76" s="632"/>
      <c r="AB76" s="632"/>
      <c r="AC76" s="632"/>
      <c r="AD76" s="632"/>
      <c r="AE76" s="632"/>
      <c r="AF76" s="632"/>
      <c r="AG76" s="632"/>
      <c r="AH76" s="632"/>
      <c r="AI76" s="632"/>
      <c r="AJ76" s="632"/>
      <c r="AK76" s="632"/>
      <c r="AL76" s="632"/>
      <c r="AM76" s="632"/>
      <c r="AN76" s="632"/>
      <c r="AO76" s="632"/>
      <c r="AP76" s="632"/>
      <c r="AQ76" s="632"/>
      <c r="AR76" s="632"/>
      <c r="AS76" s="632"/>
      <c r="AT76" s="632"/>
      <c r="AU76" s="632"/>
      <c r="AV76" s="632"/>
      <c r="AW76" s="632"/>
      <c r="AX76" s="632"/>
      <c r="AY76" s="632"/>
      <c r="AZ76" s="632"/>
      <c r="BA76" s="632"/>
      <c r="BB76" s="632"/>
      <c r="BC76" s="632"/>
      <c r="BD76" s="632"/>
      <c r="BE76" s="632"/>
      <c r="BF76" s="632"/>
      <c r="BG76" s="632"/>
      <c r="BH76" s="632"/>
      <c r="BI76" s="632"/>
      <c r="BJ76" s="632"/>
      <c r="BK76" s="632"/>
      <c r="BL76" s="632"/>
      <c r="BM76" s="632"/>
      <c r="BN76" s="632"/>
      <c r="BO76" s="632"/>
      <c r="BP76" s="632"/>
      <c r="BQ76" s="632"/>
      <c r="BR76" s="632"/>
      <c r="BS76" s="632"/>
      <c r="BT76" s="632"/>
      <c r="BU76" s="632"/>
      <c r="BV76" s="632"/>
      <c r="BW76" s="632"/>
      <c r="BX76" s="632"/>
      <c r="BY76" s="632"/>
      <c r="BZ76" s="632"/>
      <c r="CA76" s="632"/>
      <c r="CB76" s="632"/>
      <c r="CC76" s="632"/>
      <c r="CD76" s="632"/>
      <c r="CE76" s="632"/>
      <c r="CF76" s="632"/>
      <c r="CG76" s="632"/>
      <c r="CH76" s="632"/>
      <c r="CI76" s="632"/>
      <c r="CJ76" s="632"/>
      <c r="CK76" s="632"/>
      <c r="CL76" s="632"/>
      <c r="CM76" s="632"/>
      <c r="CN76" s="632"/>
      <c r="CO76" s="632"/>
      <c r="CP76" s="632"/>
      <c r="CQ76" s="632"/>
      <c r="CR76" s="632"/>
      <c r="CS76" s="632"/>
      <c r="CT76" s="632"/>
      <c r="CU76" s="632"/>
      <c r="CV76" s="632"/>
      <c r="CW76" s="632"/>
    </row>
    <row r="77" spans="1:101" ht="11.25" customHeight="1">
      <c r="A77" s="577" t="s">
        <v>324</v>
      </c>
      <c r="B77" s="561" t="s">
        <v>343</v>
      </c>
      <c r="C77" s="323">
        <v>34950881</v>
      </c>
      <c r="D77" s="323">
        <v>10000</v>
      </c>
      <c r="E77" s="604">
        <v>112</v>
      </c>
      <c r="F77" s="605">
        <v>14</v>
      </c>
      <c r="G77" s="604">
        <v>3.2</v>
      </c>
      <c r="H77" s="655" t="s">
        <v>344</v>
      </c>
      <c r="I77" s="656">
        <v>7150</v>
      </c>
      <c r="J77" s="600">
        <v>127500</v>
      </c>
      <c r="K77" s="607">
        <v>2800</v>
      </c>
      <c r="L77" s="394" t="s">
        <v>256</v>
      </c>
      <c r="M77" s="332" t="s">
        <v>310</v>
      </c>
      <c r="N77" s="638">
        <v>71900</v>
      </c>
      <c r="O77" s="600">
        <f>N77*0.0225</f>
        <v>1617.7500000000002</v>
      </c>
      <c r="P77" s="657">
        <f>SUM(R77:R81)</f>
        <v>18</v>
      </c>
      <c r="Q77" s="249" t="s">
        <v>328</v>
      </c>
      <c r="R77" s="332">
        <v>8</v>
      </c>
      <c r="S77" s="251"/>
      <c r="T77" s="251"/>
      <c r="U77" s="251"/>
      <c r="V77" s="251"/>
      <c r="W77" s="251"/>
      <c r="X77" s="251"/>
      <c r="Y77" s="251"/>
      <c r="Z77" s="251"/>
      <c r="AA77" s="251"/>
      <c r="AB77" s="251"/>
      <c r="AC77" s="251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30"/>
      <c r="AQ77" s="515"/>
      <c r="AR77" s="251"/>
      <c r="AS77" s="311"/>
      <c r="AT77" s="515"/>
      <c r="AU77" s="515"/>
      <c r="AV77" s="515"/>
      <c r="AW77" s="515"/>
      <c r="AX77" s="515"/>
      <c r="AY77" s="515"/>
      <c r="AZ77" s="515"/>
      <c r="BA77" s="515"/>
      <c r="BB77" s="613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310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63"/>
      <c r="CN77" s="251"/>
      <c r="CO77" s="251"/>
      <c r="CP77" s="658"/>
      <c r="CQ77" s="251"/>
      <c r="CR77" s="251"/>
      <c r="CS77" s="251"/>
      <c r="CT77" s="251"/>
      <c r="CU77" s="251"/>
      <c r="CV77" s="251"/>
      <c r="CW77" s="264"/>
    </row>
    <row r="78" spans="1:101" ht="11.25" customHeight="1">
      <c r="A78" s="577"/>
      <c r="B78" s="561"/>
      <c r="C78" s="323"/>
      <c r="D78" s="368"/>
      <c r="E78" s="604"/>
      <c r="F78" s="605"/>
      <c r="G78" s="604"/>
      <c r="H78" s="606"/>
      <c r="I78" s="640"/>
      <c r="J78" s="640"/>
      <c r="K78" s="659"/>
      <c r="L78" s="660"/>
      <c r="M78" s="384"/>
      <c r="N78" s="640"/>
      <c r="O78" s="600"/>
      <c r="P78" s="657"/>
      <c r="Q78" s="249" t="s">
        <v>258</v>
      </c>
      <c r="R78" s="332">
        <v>2</v>
      </c>
      <c r="S78" s="251"/>
      <c r="T78" s="251"/>
      <c r="U78" s="251"/>
      <c r="V78" s="251"/>
      <c r="W78" s="251"/>
      <c r="X78" s="251"/>
      <c r="Y78" s="251"/>
      <c r="Z78" s="251"/>
      <c r="AA78" s="251"/>
      <c r="AB78" s="251"/>
      <c r="AC78" s="251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30"/>
      <c r="AQ78" s="515"/>
      <c r="AR78" s="251"/>
      <c r="AS78" s="311"/>
      <c r="AT78" s="515"/>
      <c r="AU78" s="515"/>
      <c r="AV78" s="515"/>
      <c r="AW78" s="515"/>
      <c r="AX78" s="515"/>
      <c r="AY78" s="515"/>
      <c r="AZ78" s="515"/>
      <c r="BA78" s="515"/>
      <c r="BB78" s="613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64"/>
    </row>
    <row r="79" spans="1:101" ht="11.25" customHeight="1">
      <c r="A79" s="577"/>
      <c r="B79" s="561"/>
      <c r="C79" s="323"/>
      <c r="D79" s="368"/>
      <c r="E79" s="654"/>
      <c r="F79" s="639"/>
      <c r="G79" s="654"/>
      <c r="H79" s="661"/>
      <c r="I79" s="640"/>
      <c r="J79" s="640"/>
      <c r="K79" s="659"/>
      <c r="L79" s="660"/>
      <c r="M79" s="661"/>
      <c r="N79" s="640"/>
      <c r="O79" s="600"/>
      <c r="P79" s="657"/>
      <c r="Q79" s="249" t="s">
        <v>260</v>
      </c>
      <c r="R79" s="332">
        <v>2</v>
      </c>
      <c r="S79" s="251"/>
      <c r="T79" s="251"/>
      <c r="U79" s="251"/>
      <c r="V79" s="251"/>
      <c r="W79" s="251"/>
      <c r="X79" s="251"/>
      <c r="Y79" s="251"/>
      <c r="Z79" s="251"/>
      <c r="AA79" s="251"/>
      <c r="AB79" s="251"/>
      <c r="AC79" s="251"/>
      <c r="AD79" s="251"/>
      <c r="AE79" s="251"/>
      <c r="AF79" s="251"/>
      <c r="AG79" s="251"/>
      <c r="AH79" s="251"/>
      <c r="AI79" s="251"/>
      <c r="AJ79" s="251"/>
      <c r="AK79" s="251"/>
      <c r="AL79" s="251"/>
      <c r="AM79" s="251"/>
      <c r="AN79" s="251"/>
      <c r="AO79" s="251"/>
      <c r="AP79" s="230"/>
      <c r="AQ79" s="515"/>
      <c r="AR79" s="251"/>
      <c r="AS79" s="311"/>
      <c r="AT79" s="515"/>
      <c r="AU79" s="515"/>
      <c r="AV79" s="515"/>
      <c r="AW79" s="515"/>
      <c r="AX79" s="515"/>
      <c r="AY79" s="515"/>
      <c r="AZ79" s="515"/>
      <c r="BA79" s="515"/>
      <c r="BB79" s="613"/>
      <c r="BC79" s="251"/>
      <c r="BD79" s="251"/>
      <c r="BE79" s="251"/>
      <c r="BF79" s="251"/>
      <c r="BG79" s="251"/>
      <c r="BH79" s="251"/>
      <c r="BI79" s="251"/>
      <c r="BJ79" s="251"/>
      <c r="BK79" s="251"/>
      <c r="BL79" s="251"/>
      <c r="BM79" s="251"/>
      <c r="BN79" s="251"/>
      <c r="BO79" s="251"/>
      <c r="BP79" s="251"/>
      <c r="BQ79" s="251"/>
      <c r="BR79" s="251"/>
      <c r="BS79" s="251"/>
      <c r="BT79" s="251"/>
      <c r="BU79" s="251"/>
      <c r="BV79" s="251"/>
      <c r="BW79" s="251"/>
      <c r="BX79" s="251"/>
      <c r="BY79" s="251"/>
      <c r="BZ79" s="251"/>
      <c r="CA79" s="251"/>
      <c r="CB79" s="251"/>
      <c r="CC79" s="251"/>
      <c r="CD79" s="251"/>
      <c r="CE79" s="251"/>
      <c r="CF79" s="251"/>
      <c r="CG79" s="251"/>
      <c r="CH79" s="251"/>
      <c r="CI79" s="251"/>
      <c r="CJ79" s="251"/>
      <c r="CK79" s="251"/>
      <c r="CL79" s="251"/>
      <c r="CM79" s="251"/>
      <c r="CN79" s="251"/>
      <c r="CO79" s="251"/>
      <c r="CP79" s="251"/>
      <c r="CQ79" s="251"/>
      <c r="CR79" s="251"/>
      <c r="CS79" s="251"/>
      <c r="CT79" s="251"/>
      <c r="CU79" s="251"/>
      <c r="CV79" s="251"/>
      <c r="CW79" s="264"/>
    </row>
    <row r="80" spans="1:101" ht="11.25" customHeight="1">
      <c r="A80" s="577"/>
      <c r="B80" s="561"/>
      <c r="C80" s="323"/>
      <c r="D80" s="368"/>
      <c r="E80" s="654"/>
      <c r="F80" s="605"/>
      <c r="G80" s="654"/>
      <c r="H80" s="661"/>
      <c r="I80" s="640"/>
      <c r="J80" s="640"/>
      <c r="K80" s="659"/>
      <c r="L80" s="660"/>
      <c r="M80" s="661"/>
      <c r="N80" s="640"/>
      <c r="O80" s="600"/>
      <c r="P80" s="657"/>
      <c r="Q80" s="249" t="s">
        <v>261</v>
      </c>
      <c r="R80" s="332">
        <v>3</v>
      </c>
      <c r="S80" s="629"/>
      <c r="T80" s="629"/>
      <c r="U80" s="251"/>
      <c r="V80" s="251"/>
      <c r="W80" s="251"/>
      <c r="X80" s="251"/>
      <c r="Y80" s="251"/>
      <c r="Z80" s="251"/>
      <c r="AA80" s="251"/>
      <c r="AB80" s="629"/>
      <c r="AC80" s="629"/>
      <c r="AD80" s="251"/>
      <c r="AE80" s="251"/>
      <c r="AF80" s="251"/>
      <c r="AG80" s="251"/>
      <c r="AH80" s="251"/>
      <c r="AI80" s="251"/>
      <c r="AJ80" s="251"/>
      <c r="AK80" s="251"/>
      <c r="AL80" s="251"/>
      <c r="AM80" s="251"/>
      <c r="AN80" s="251"/>
      <c r="AO80" s="251"/>
      <c r="AP80" s="230"/>
      <c r="AQ80" s="515"/>
      <c r="AR80" s="251"/>
      <c r="AS80" s="311"/>
      <c r="AT80" s="515"/>
      <c r="AU80" s="515"/>
      <c r="AV80" s="234"/>
      <c r="AW80" s="515"/>
      <c r="AX80" s="515"/>
      <c r="AY80" s="515"/>
      <c r="AZ80" s="515"/>
      <c r="BA80" s="515"/>
      <c r="BB80" s="613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251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51"/>
      <c r="CN80" s="251"/>
      <c r="CO80" s="251"/>
      <c r="CP80" s="251"/>
      <c r="CQ80" s="251"/>
      <c r="CR80" s="251"/>
      <c r="CS80" s="251"/>
      <c r="CT80" s="251"/>
      <c r="CU80" s="251"/>
      <c r="CV80" s="251"/>
      <c r="CW80" s="264"/>
    </row>
    <row r="81" spans="1:101" ht="11.25" customHeight="1">
      <c r="A81" s="577"/>
      <c r="B81" s="561"/>
      <c r="C81" s="368"/>
      <c r="D81" s="368"/>
      <c r="E81" s="654"/>
      <c r="F81" s="605"/>
      <c r="G81" s="654"/>
      <c r="H81" s="661"/>
      <c r="I81" s="640"/>
      <c r="J81" s="640"/>
      <c r="K81" s="659"/>
      <c r="L81" s="660"/>
      <c r="M81" s="662"/>
      <c r="N81" s="640"/>
      <c r="O81" s="600"/>
      <c r="P81" s="657"/>
      <c r="Q81" s="249" t="s">
        <v>262</v>
      </c>
      <c r="R81" s="332">
        <v>3</v>
      </c>
      <c r="S81" s="629"/>
      <c r="T81" s="629"/>
      <c r="U81" s="251"/>
      <c r="V81" s="251"/>
      <c r="W81" s="251"/>
      <c r="X81" s="251"/>
      <c r="Y81" s="251"/>
      <c r="Z81" s="251"/>
      <c r="AA81" s="251"/>
      <c r="AB81" s="629"/>
      <c r="AC81" s="629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30"/>
      <c r="AQ81" s="515"/>
      <c r="AR81" s="251"/>
      <c r="AS81" s="311"/>
      <c r="AT81" s="515"/>
      <c r="AU81" s="515"/>
      <c r="AV81" s="234"/>
      <c r="AW81" s="515"/>
      <c r="AX81" s="515"/>
      <c r="AY81" s="515"/>
      <c r="AZ81" s="515"/>
      <c r="BA81" s="515"/>
      <c r="BB81" s="613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64"/>
    </row>
    <row r="82" spans="1:101" s="122" customFormat="1" ht="5.25" customHeight="1">
      <c r="A82" s="633"/>
      <c r="B82" s="663"/>
      <c r="C82" s="663"/>
      <c r="D82" s="663"/>
      <c r="E82" s="663"/>
      <c r="F82" s="663"/>
      <c r="G82" s="663"/>
      <c r="H82" s="663"/>
      <c r="I82" s="663"/>
      <c r="J82" s="663"/>
      <c r="K82" s="663"/>
      <c r="L82" s="663"/>
      <c r="M82" s="663"/>
      <c r="N82" s="663"/>
      <c r="O82" s="663"/>
      <c r="P82" s="663"/>
      <c r="Q82" s="663"/>
      <c r="R82" s="663"/>
      <c r="S82" s="663"/>
      <c r="T82" s="663"/>
      <c r="U82" s="663"/>
      <c r="V82" s="663"/>
      <c r="W82" s="663"/>
      <c r="X82" s="663"/>
      <c r="Y82" s="663"/>
      <c r="Z82" s="663"/>
      <c r="AA82" s="663"/>
      <c r="AB82" s="663"/>
      <c r="AC82" s="663"/>
      <c r="AD82" s="663"/>
      <c r="AE82" s="663"/>
      <c r="AF82" s="663"/>
      <c r="AG82" s="663"/>
      <c r="AH82" s="663"/>
      <c r="AI82" s="663"/>
      <c r="AJ82" s="663"/>
      <c r="AK82" s="663"/>
      <c r="AL82" s="663"/>
      <c r="AM82" s="663"/>
      <c r="AN82" s="663"/>
      <c r="AO82" s="663"/>
      <c r="AP82" s="663"/>
      <c r="AQ82" s="663"/>
      <c r="AR82" s="663"/>
      <c r="AS82" s="663"/>
      <c r="AT82" s="663"/>
      <c r="AU82" s="663"/>
      <c r="AV82" s="663"/>
      <c r="AW82" s="663"/>
      <c r="AX82" s="663"/>
      <c r="AY82" s="663"/>
      <c r="AZ82" s="663"/>
      <c r="BA82" s="663"/>
      <c r="BB82" s="663"/>
      <c r="BC82" s="663"/>
      <c r="BD82" s="663"/>
      <c r="BE82" s="663"/>
      <c r="BF82" s="663"/>
      <c r="BG82" s="663"/>
      <c r="BH82" s="663"/>
      <c r="BI82" s="663"/>
      <c r="BJ82" s="663"/>
      <c r="BK82" s="663"/>
      <c r="BL82" s="663"/>
      <c r="BM82" s="663"/>
      <c r="BN82" s="663"/>
      <c r="BO82" s="663"/>
      <c r="BP82" s="663"/>
      <c r="BQ82" s="663"/>
      <c r="BR82" s="663"/>
      <c r="BS82" s="663"/>
      <c r="BT82" s="663"/>
      <c r="BU82" s="663"/>
      <c r="BV82" s="663"/>
      <c r="BW82" s="663"/>
      <c r="BX82" s="663"/>
      <c r="BY82" s="663"/>
      <c r="BZ82" s="663"/>
      <c r="CA82" s="663"/>
      <c r="CB82" s="663"/>
      <c r="CC82" s="663"/>
      <c r="CD82" s="663"/>
      <c r="CE82" s="663"/>
      <c r="CF82" s="663"/>
      <c r="CG82" s="663"/>
      <c r="CH82" s="663"/>
      <c r="CI82" s="663"/>
      <c r="CJ82" s="663"/>
      <c r="CK82" s="663"/>
      <c r="CL82" s="663"/>
      <c r="CM82" s="663"/>
      <c r="CN82" s="663"/>
      <c r="CO82" s="663"/>
      <c r="CP82" s="663"/>
      <c r="CQ82" s="663"/>
      <c r="CR82" s="663"/>
      <c r="CS82" s="663"/>
      <c r="CT82" s="663"/>
      <c r="CU82" s="663"/>
      <c r="CV82" s="663"/>
      <c r="CW82" s="664"/>
    </row>
    <row r="83" spans="1:101" ht="11.25" customHeight="1">
      <c r="A83" s="562" t="s">
        <v>286</v>
      </c>
      <c r="B83" s="556" t="s">
        <v>345</v>
      </c>
      <c r="C83" s="307" t="s">
        <v>276</v>
      </c>
      <c r="D83" s="323">
        <v>3333</v>
      </c>
      <c r="E83" s="665">
        <v>132</v>
      </c>
      <c r="F83" s="605">
        <v>12</v>
      </c>
      <c r="G83" s="604">
        <v>3.4</v>
      </c>
      <c r="H83" s="666" t="s">
        <v>344</v>
      </c>
      <c r="I83" s="638">
        <v>12500</v>
      </c>
      <c r="J83" s="600">
        <v>120000</v>
      </c>
      <c r="K83" s="607">
        <v>9500</v>
      </c>
      <c r="L83" s="394" t="s">
        <v>256</v>
      </c>
      <c r="M83" s="384" t="s">
        <v>310</v>
      </c>
      <c r="N83" s="638">
        <v>71900</v>
      </c>
      <c r="O83" s="600">
        <v>1617</v>
      </c>
      <c r="P83" s="667">
        <f>SUM(R83:R88)</f>
        <v>23</v>
      </c>
      <c r="Q83" s="249" t="s">
        <v>328</v>
      </c>
      <c r="R83" s="332">
        <v>8</v>
      </c>
      <c r="S83" s="251"/>
      <c r="T83" s="251"/>
      <c r="U83" s="251"/>
      <c r="V83" s="251"/>
      <c r="W83" s="251"/>
      <c r="X83" s="251"/>
      <c r="Y83" s="629"/>
      <c r="Z83" s="251"/>
      <c r="AA83" s="251"/>
      <c r="AB83" s="251"/>
      <c r="AC83" s="629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30"/>
      <c r="AQ83" s="641"/>
      <c r="AR83" s="251"/>
      <c r="AS83" s="311"/>
      <c r="AT83" s="515"/>
      <c r="AU83" s="515"/>
      <c r="AV83" s="515"/>
      <c r="AW83" s="515"/>
      <c r="AX83" s="515"/>
      <c r="AY83" s="353"/>
      <c r="AZ83" s="353"/>
      <c r="BA83" s="353"/>
      <c r="BB83" s="613"/>
      <c r="BC83" s="251"/>
      <c r="BD83" s="251"/>
      <c r="BE83" s="251"/>
      <c r="BF83" s="251"/>
      <c r="BG83" s="251"/>
      <c r="BH83" s="251"/>
      <c r="BI83" s="251"/>
      <c r="BJ83" s="251"/>
      <c r="BK83" s="251"/>
      <c r="BL83" s="251"/>
      <c r="BM83" s="251"/>
      <c r="BN83" s="251"/>
      <c r="BO83" s="251"/>
      <c r="BP83" s="251"/>
      <c r="BQ83" s="251"/>
      <c r="BR83" s="251"/>
      <c r="BS83" s="251"/>
      <c r="BT83" s="251"/>
      <c r="BU83" s="251"/>
      <c r="BV83" s="310"/>
      <c r="BW83" s="251"/>
      <c r="BX83" s="251"/>
      <c r="BY83" s="251"/>
      <c r="BZ83" s="251"/>
      <c r="CA83" s="251"/>
      <c r="CB83" s="251"/>
      <c r="CC83" s="251"/>
      <c r="CD83" s="251"/>
      <c r="CE83" s="251"/>
      <c r="CF83" s="251"/>
      <c r="CG83" s="251"/>
      <c r="CH83" s="251"/>
      <c r="CI83" s="251"/>
      <c r="CJ83" s="251"/>
      <c r="CK83" s="251"/>
      <c r="CL83" s="251"/>
      <c r="CM83" s="263"/>
      <c r="CN83" s="251"/>
      <c r="CO83" s="251"/>
      <c r="CP83" s="658"/>
      <c r="CQ83" s="251"/>
      <c r="CR83" s="251"/>
      <c r="CS83" s="251"/>
      <c r="CT83" s="251"/>
      <c r="CU83" s="251"/>
      <c r="CV83" s="251"/>
      <c r="CW83" s="264"/>
    </row>
    <row r="84" spans="1:101" ht="11.25" customHeight="1">
      <c r="A84" s="562"/>
      <c r="B84" s="556"/>
      <c r="C84" s="307" t="s">
        <v>277</v>
      </c>
      <c r="D84" s="323"/>
      <c r="E84" s="604"/>
      <c r="F84" s="605"/>
      <c r="G84" s="604"/>
      <c r="H84" s="666"/>
      <c r="I84" s="600"/>
      <c r="J84" s="600"/>
      <c r="K84" s="607"/>
      <c r="L84" s="394"/>
      <c r="M84" s="606"/>
      <c r="N84" s="600"/>
      <c r="O84" s="600"/>
      <c r="P84" s="667"/>
      <c r="Q84" s="249" t="s">
        <v>258</v>
      </c>
      <c r="R84" s="332">
        <v>4</v>
      </c>
      <c r="S84" s="251"/>
      <c r="T84" s="251"/>
      <c r="U84" s="251"/>
      <c r="V84" s="251"/>
      <c r="W84" s="251"/>
      <c r="X84" s="251"/>
      <c r="Y84" s="629"/>
      <c r="Z84" s="251"/>
      <c r="AA84" s="251"/>
      <c r="AB84" s="251"/>
      <c r="AC84" s="629"/>
      <c r="AD84" s="251"/>
      <c r="AE84" s="251"/>
      <c r="AF84" s="251"/>
      <c r="AG84" s="251"/>
      <c r="AH84" s="251"/>
      <c r="AI84" s="251"/>
      <c r="AJ84" s="251"/>
      <c r="AK84" s="251"/>
      <c r="AL84" s="251"/>
      <c r="AM84" s="251"/>
      <c r="AN84" s="251"/>
      <c r="AO84" s="251"/>
      <c r="AP84" s="230"/>
      <c r="AQ84" s="641"/>
      <c r="AR84" s="251"/>
      <c r="AS84" s="311"/>
      <c r="AT84" s="515"/>
      <c r="AU84" s="515"/>
      <c r="AV84" s="515"/>
      <c r="AW84" s="515"/>
      <c r="AX84" s="515"/>
      <c r="AY84" s="515"/>
      <c r="AZ84" s="515"/>
      <c r="BA84" s="515"/>
      <c r="BB84" s="613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251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51"/>
      <c r="CN84" s="251"/>
      <c r="CO84" s="251"/>
      <c r="CP84" s="251"/>
      <c r="CQ84" s="251"/>
      <c r="CR84" s="251"/>
      <c r="CS84" s="251"/>
      <c r="CT84" s="251"/>
      <c r="CU84" s="251"/>
      <c r="CV84" s="251"/>
      <c r="CW84" s="264"/>
    </row>
    <row r="85" spans="1:101" ht="11.25" customHeight="1">
      <c r="A85" s="562"/>
      <c r="B85" s="556"/>
      <c r="C85" s="323"/>
      <c r="D85" s="323"/>
      <c r="E85" s="604"/>
      <c r="F85" s="605"/>
      <c r="G85" s="604"/>
      <c r="H85" s="666"/>
      <c r="I85" s="600"/>
      <c r="J85" s="600"/>
      <c r="K85" s="607"/>
      <c r="L85" s="394"/>
      <c r="M85" s="606"/>
      <c r="N85" s="600"/>
      <c r="O85" s="600"/>
      <c r="P85" s="667"/>
      <c r="Q85" s="249" t="s">
        <v>259</v>
      </c>
      <c r="R85" s="332">
        <v>3</v>
      </c>
      <c r="S85" s="251"/>
      <c r="T85" s="251"/>
      <c r="U85" s="251"/>
      <c r="V85" s="251"/>
      <c r="W85" s="251"/>
      <c r="X85" s="251"/>
      <c r="Y85" s="629"/>
      <c r="Z85" s="251"/>
      <c r="AA85" s="251"/>
      <c r="AB85" s="251"/>
      <c r="AC85" s="629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30"/>
      <c r="AQ85" s="641"/>
      <c r="AR85" s="251"/>
      <c r="AS85" s="311"/>
      <c r="AT85" s="515"/>
      <c r="AU85" s="515"/>
      <c r="AV85" s="234"/>
      <c r="AW85" s="515"/>
      <c r="AX85" s="515"/>
      <c r="AY85" s="515"/>
      <c r="AZ85" s="515"/>
      <c r="BA85" s="515"/>
      <c r="BB85" s="613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64"/>
    </row>
    <row r="86" spans="1:101" ht="11.25" customHeight="1">
      <c r="A86" s="562"/>
      <c r="B86" s="556"/>
      <c r="C86" s="323"/>
      <c r="D86" s="323"/>
      <c r="E86" s="604"/>
      <c r="F86" s="605"/>
      <c r="G86" s="604"/>
      <c r="H86" s="666"/>
      <c r="I86" s="600"/>
      <c r="J86" s="600"/>
      <c r="K86" s="607"/>
      <c r="L86" s="394"/>
      <c r="M86" s="606"/>
      <c r="N86" s="600"/>
      <c r="O86" s="600"/>
      <c r="P86" s="667"/>
      <c r="Q86" s="249" t="s">
        <v>260</v>
      </c>
      <c r="R86" s="332">
        <v>4</v>
      </c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629"/>
      <c r="AD86" s="251"/>
      <c r="AE86" s="251"/>
      <c r="AF86" s="251"/>
      <c r="AG86" s="251"/>
      <c r="AH86" s="251"/>
      <c r="AI86" s="629"/>
      <c r="AJ86" s="251"/>
      <c r="AK86" s="251"/>
      <c r="AL86" s="251"/>
      <c r="AM86" s="251"/>
      <c r="AN86" s="251"/>
      <c r="AO86" s="251"/>
      <c r="AP86" s="230"/>
      <c r="AQ86" s="641"/>
      <c r="AR86" s="251"/>
      <c r="AS86" s="311"/>
      <c r="AT86" s="515"/>
      <c r="AU86" s="515"/>
      <c r="AV86" s="515"/>
      <c r="AW86" s="515"/>
      <c r="AX86" s="515"/>
      <c r="AY86" s="515"/>
      <c r="AZ86" s="515"/>
      <c r="BA86" s="515"/>
      <c r="BB86" s="613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64"/>
    </row>
    <row r="87" spans="1:101" ht="11.25" customHeight="1">
      <c r="A87" s="562"/>
      <c r="B87" s="556"/>
      <c r="C87" s="668"/>
      <c r="D87" s="323"/>
      <c r="E87" s="604"/>
      <c r="F87" s="605"/>
      <c r="G87" s="604"/>
      <c r="H87" s="606"/>
      <c r="I87" s="600"/>
      <c r="J87" s="600"/>
      <c r="K87" s="607"/>
      <c r="L87" s="394"/>
      <c r="M87" s="606"/>
      <c r="N87" s="600"/>
      <c r="O87" s="600"/>
      <c r="P87" s="667"/>
      <c r="Q87" s="249" t="s">
        <v>261</v>
      </c>
      <c r="R87" s="332">
        <v>2</v>
      </c>
      <c r="S87" s="629"/>
      <c r="T87" s="629"/>
      <c r="U87" s="251"/>
      <c r="V87" s="251"/>
      <c r="W87" s="251"/>
      <c r="X87" s="251"/>
      <c r="Y87" s="251"/>
      <c r="Z87" s="251"/>
      <c r="AA87" s="251"/>
      <c r="AB87" s="629"/>
      <c r="AC87" s="629"/>
      <c r="AD87" s="251"/>
      <c r="AE87" s="251"/>
      <c r="AF87" s="251"/>
      <c r="AG87" s="251"/>
      <c r="AH87" s="251"/>
      <c r="AI87" s="629"/>
      <c r="AJ87" s="251"/>
      <c r="AK87" s="251"/>
      <c r="AL87" s="251"/>
      <c r="AM87" s="251"/>
      <c r="AN87" s="251"/>
      <c r="AO87" s="251"/>
      <c r="AP87" s="230"/>
      <c r="AQ87" s="641"/>
      <c r="AR87" s="251"/>
      <c r="AS87" s="311"/>
      <c r="AT87" s="515"/>
      <c r="AU87" s="515"/>
      <c r="AV87" s="234"/>
      <c r="AW87" s="515"/>
      <c r="AX87" s="515"/>
      <c r="AY87" s="515"/>
      <c r="AZ87" s="515"/>
      <c r="BA87" s="515"/>
      <c r="BB87" s="613"/>
      <c r="BC87" s="251"/>
      <c r="BD87" s="251"/>
      <c r="BE87" s="251"/>
      <c r="BF87" s="251"/>
      <c r="BG87" s="251"/>
      <c r="BH87" s="251"/>
      <c r="BI87" s="251"/>
      <c r="BJ87" s="251"/>
      <c r="BK87" s="251"/>
      <c r="BL87" s="251"/>
      <c r="BM87" s="251"/>
      <c r="BN87" s="251"/>
      <c r="BO87" s="251"/>
      <c r="BP87" s="251"/>
      <c r="BQ87" s="251"/>
      <c r="BR87" s="251"/>
      <c r="BS87" s="251"/>
      <c r="BT87" s="251"/>
      <c r="BU87" s="251"/>
      <c r="BV87" s="251"/>
      <c r="BW87" s="251"/>
      <c r="BX87" s="251"/>
      <c r="BY87" s="251"/>
      <c r="BZ87" s="251"/>
      <c r="CA87" s="251"/>
      <c r="CB87" s="251"/>
      <c r="CC87" s="251"/>
      <c r="CD87" s="251"/>
      <c r="CE87" s="251"/>
      <c r="CF87" s="251"/>
      <c r="CG87" s="251"/>
      <c r="CH87" s="251"/>
      <c r="CI87" s="251"/>
      <c r="CJ87" s="251"/>
      <c r="CK87" s="251"/>
      <c r="CL87" s="251"/>
      <c r="CM87" s="251"/>
      <c r="CN87" s="251"/>
      <c r="CO87" s="251"/>
      <c r="CP87" s="251"/>
      <c r="CQ87" s="251"/>
      <c r="CR87" s="251"/>
      <c r="CS87" s="251"/>
      <c r="CT87" s="251"/>
      <c r="CU87" s="251"/>
      <c r="CV87" s="251"/>
      <c r="CW87" s="264"/>
    </row>
    <row r="88" spans="1:101" ht="11.25" customHeight="1">
      <c r="A88" s="562"/>
      <c r="B88" s="556"/>
      <c r="C88" s="375"/>
      <c r="D88" s="375"/>
      <c r="E88" s="669"/>
      <c r="F88" s="670"/>
      <c r="G88" s="669"/>
      <c r="H88" s="620"/>
      <c r="I88" s="671"/>
      <c r="J88" s="671"/>
      <c r="K88" s="672"/>
      <c r="L88" s="673"/>
      <c r="M88" s="620"/>
      <c r="N88" s="671"/>
      <c r="O88" s="671"/>
      <c r="P88" s="667"/>
      <c r="Q88" s="249" t="s">
        <v>262</v>
      </c>
      <c r="R88" s="332">
        <v>2</v>
      </c>
      <c r="S88" s="629"/>
      <c r="T88" s="629"/>
      <c r="U88" s="251"/>
      <c r="V88" s="251"/>
      <c r="W88" s="251"/>
      <c r="X88" s="251"/>
      <c r="Y88" s="251"/>
      <c r="Z88" s="251"/>
      <c r="AA88" s="251"/>
      <c r="AB88" s="629"/>
      <c r="AC88" s="629"/>
      <c r="AD88" s="251"/>
      <c r="AE88" s="251"/>
      <c r="AF88" s="251"/>
      <c r="AG88" s="251"/>
      <c r="AH88" s="251"/>
      <c r="AI88" s="629"/>
      <c r="AJ88" s="251"/>
      <c r="AK88" s="251"/>
      <c r="AL88" s="251"/>
      <c r="AM88" s="251"/>
      <c r="AN88" s="251"/>
      <c r="AO88" s="251"/>
      <c r="AP88" s="230"/>
      <c r="AQ88" s="641"/>
      <c r="AR88" s="251"/>
      <c r="AS88" s="311"/>
      <c r="AT88" s="515"/>
      <c r="AU88" s="515"/>
      <c r="AV88" s="234"/>
      <c r="AW88" s="515"/>
      <c r="AX88" s="515"/>
      <c r="AY88" s="515"/>
      <c r="AZ88" s="515"/>
      <c r="BA88" s="515"/>
      <c r="BB88" s="613"/>
      <c r="BC88" s="251"/>
      <c r="BD88" s="251"/>
      <c r="BE88" s="251"/>
      <c r="BF88" s="251"/>
      <c r="BG88" s="251"/>
      <c r="BH88" s="251"/>
      <c r="BI88" s="251"/>
      <c r="BJ88" s="251"/>
      <c r="BK88" s="251"/>
      <c r="BL88" s="251"/>
      <c r="BM88" s="251"/>
      <c r="BN88" s="251"/>
      <c r="BO88" s="251"/>
      <c r="BP88" s="251"/>
      <c r="BQ88" s="251"/>
      <c r="BR88" s="251"/>
      <c r="BS88" s="251"/>
      <c r="BT88" s="251"/>
      <c r="BU88" s="251"/>
      <c r="BV88" s="251"/>
      <c r="BW88" s="251"/>
      <c r="BX88" s="251"/>
      <c r="BY88" s="251"/>
      <c r="BZ88" s="251"/>
      <c r="CA88" s="251"/>
      <c r="CB88" s="251"/>
      <c r="CC88" s="251"/>
      <c r="CD88" s="251"/>
      <c r="CE88" s="251"/>
      <c r="CF88" s="251"/>
      <c r="CG88" s="251"/>
      <c r="CH88" s="251"/>
      <c r="CI88" s="251"/>
      <c r="CJ88" s="251"/>
      <c r="CK88" s="251"/>
      <c r="CL88" s="251"/>
      <c r="CM88" s="251"/>
      <c r="CN88" s="251"/>
      <c r="CO88" s="251"/>
      <c r="CP88" s="251"/>
      <c r="CQ88" s="251"/>
      <c r="CR88" s="251"/>
      <c r="CS88" s="251"/>
      <c r="CT88" s="251"/>
      <c r="CU88" s="251"/>
      <c r="CV88" s="251"/>
      <c r="CW88" s="264"/>
    </row>
    <row r="89" spans="1:101" ht="5.25" customHeight="1">
      <c r="A89" s="633"/>
      <c r="B89" s="632"/>
      <c r="C89" s="632"/>
      <c r="D89" s="632"/>
      <c r="E89" s="632"/>
      <c r="F89" s="632"/>
      <c r="G89" s="632"/>
      <c r="H89" s="632"/>
      <c r="I89" s="632"/>
      <c r="J89" s="632"/>
      <c r="K89" s="632"/>
      <c r="L89" s="632"/>
      <c r="M89" s="632"/>
      <c r="N89" s="632"/>
      <c r="O89" s="632"/>
      <c r="P89" s="632"/>
      <c r="Q89" s="632"/>
      <c r="R89" s="632"/>
      <c r="S89" s="632"/>
      <c r="T89" s="632"/>
      <c r="U89" s="632"/>
      <c r="V89" s="632"/>
      <c r="W89" s="632"/>
      <c r="X89" s="632"/>
      <c r="Y89" s="632"/>
      <c r="Z89" s="632"/>
      <c r="AA89" s="632"/>
      <c r="AB89" s="632"/>
      <c r="AC89" s="632"/>
      <c r="AD89" s="632"/>
      <c r="AE89" s="632"/>
      <c r="AF89" s="632"/>
      <c r="AG89" s="632"/>
      <c r="AH89" s="632"/>
      <c r="AI89" s="632"/>
      <c r="AJ89" s="632"/>
      <c r="AK89" s="632"/>
      <c r="AL89" s="632"/>
      <c r="AM89" s="632"/>
      <c r="AN89" s="632"/>
      <c r="AO89" s="632"/>
      <c r="AP89" s="632"/>
      <c r="AQ89" s="632"/>
      <c r="AR89" s="632"/>
      <c r="AS89" s="632"/>
      <c r="AT89" s="632"/>
      <c r="AU89" s="632"/>
      <c r="AV89" s="632"/>
      <c r="AW89" s="632"/>
      <c r="AX89" s="632"/>
      <c r="AY89" s="632"/>
      <c r="AZ89" s="632"/>
      <c r="BA89" s="632"/>
      <c r="BB89" s="632"/>
      <c r="BC89" s="632"/>
      <c r="BD89" s="632"/>
      <c r="BE89" s="632"/>
      <c r="BF89" s="632"/>
      <c r="BG89" s="632"/>
      <c r="BH89" s="632"/>
      <c r="BI89" s="632"/>
      <c r="BJ89" s="632"/>
      <c r="BK89" s="632"/>
      <c r="BL89" s="632"/>
      <c r="BM89" s="632"/>
      <c r="BN89" s="632"/>
      <c r="BO89" s="632"/>
      <c r="BP89" s="632"/>
      <c r="BQ89" s="632"/>
      <c r="BR89" s="632"/>
      <c r="BS89" s="632"/>
      <c r="BT89" s="632"/>
      <c r="BU89" s="632"/>
      <c r="BV89" s="632"/>
      <c r="BW89" s="632"/>
      <c r="BX89" s="632"/>
      <c r="BY89" s="632"/>
      <c r="BZ89" s="632"/>
      <c r="CA89" s="632"/>
      <c r="CB89" s="632"/>
      <c r="CC89" s="632"/>
      <c r="CD89" s="632"/>
      <c r="CE89" s="632"/>
      <c r="CF89" s="632"/>
      <c r="CG89" s="632"/>
      <c r="CH89" s="632"/>
      <c r="CI89" s="632"/>
      <c r="CJ89" s="632"/>
      <c r="CK89" s="632"/>
      <c r="CL89" s="632"/>
      <c r="CM89" s="632"/>
      <c r="CN89" s="632"/>
      <c r="CO89" s="632"/>
      <c r="CP89" s="632"/>
      <c r="CQ89" s="632"/>
      <c r="CR89" s="632"/>
      <c r="CS89" s="632"/>
      <c r="CT89" s="632"/>
      <c r="CU89" s="632"/>
      <c r="CV89" s="632"/>
      <c r="CW89" s="632"/>
    </row>
    <row r="90" spans="1:256" s="132" customFormat="1" ht="11.25" customHeight="1">
      <c r="A90" s="560" t="s">
        <v>283</v>
      </c>
      <c r="B90" s="674" t="s">
        <v>346</v>
      </c>
      <c r="C90" s="265" t="s">
        <v>347</v>
      </c>
      <c r="D90" s="380">
        <v>10000</v>
      </c>
      <c r="E90" s="604">
        <v>101</v>
      </c>
      <c r="F90" s="382">
        <v>8</v>
      </c>
      <c r="G90" s="383">
        <v>3.2</v>
      </c>
      <c r="H90" s="384" t="s">
        <v>327</v>
      </c>
      <c r="I90" s="600">
        <v>5500</v>
      </c>
      <c r="J90" s="386">
        <v>150000</v>
      </c>
      <c r="K90" s="607">
        <v>3500</v>
      </c>
      <c r="L90" s="394" t="s">
        <v>256</v>
      </c>
      <c r="M90" s="387">
        <v>7</v>
      </c>
      <c r="N90" s="386">
        <v>63000</v>
      </c>
      <c r="O90" s="386">
        <v>1575</v>
      </c>
      <c r="P90" s="331">
        <v>18</v>
      </c>
      <c r="Q90" s="249" t="s">
        <v>328</v>
      </c>
      <c r="R90" s="332">
        <v>8</v>
      </c>
      <c r="S90" s="211"/>
      <c r="T90" s="390"/>
      <c r="U90" s="213"/>
      <c r="V90" s="214"/>
      <c r="W90" s="390"/>
      <c r="X90" s="390"/>
      <c r="Y90" s="216"/>
      <c r="Z90" s="169"/>
      <c r="AA90" s="218"/>
      <c r="AB90" s="390"/>
      <c r="AC90" s="390"/>
      <c r="AD90" s="390"/>
      <c r="AE90" s="222"/>
      <c r="AF90" s="390"/>
      <c r="AG90" s="390"/>
      <c r="AH90" s="390"/>
      <c r="AI90" s="390"/>
      <c r="AJ90" s="390"/>
      <c r="AK90" s="390"/>
      <c r="AL90" s="390"/>
      <c r="AM90" s="390"/>
      <c r="AN90" s="390"/>
      <c r="AO90" s="390"/>
      <c r="AP90" s="390"/>
      <c r="AQ90" s="390"/>
      <c r="AR90" s="390"/>
      <c r="AS90" s="390"/>
      <c r="AT90" s="390"/>
      <c r="AU90" s="390"/>
      <c r="AV90" s="390"/>
      <c r="AW90" s="390"/>
      <c r="AX90" s="390"/>
      <c r="AY90" s="353"/>
      <c r="AZ90" s="353"/>
      <c r="BA90" s="353"/>
      <c r="BB90" s="613"/>
      <c r="BC90" s="228"/>
      <c r="BD90" s="228"/>
      <c r="BE90" s="228"/>
      <c r="BF90" s="228"/>
      <c r="BG90" s="228"/>
      <c r="BH90" s="228"/>
      <c r="BI90" s="228"/>
      <c r="BJ90" s="251"/>
      <c r="BK90" s="290"/>
      <c r="BL90" s="290"/>
      <c r="BM90" s="290"/>
      <c r="BN90" s="290"/>
      <c r="BO90" s="251"/>
      <c r="BP90" s="291"/>
      <c r="BQ90" s="251"/>
      <c r="BR90" s="251"/>
      <c r="BS90" s="259"/>
      <c r="BT90" s="259"/>
      <c r="BU90" s="251"/>
      <c r="BV90" s="251"/>
      <c r="BW90" s="251"/>
      <c r="BX90" s="251"/>
      <c r="BY90" s="260"/>
      <c r="BZ90" s="260"/>
      <c r="CA90" s="251"/>
      <c r="CB90" s="261"/>
      <c r="CC90" s="251"/>
      <c r="CD90" s="262"/>
      <c r="CE90" s="251"/>
      <c r="CF90" s="263"/>
      <c r="CG90" s="263"/>
      <c r="CH90" s="263"/>
      <c r="CI90" s="263"/>
      <c r="CJ90" s="263"/>
      <c r="CK90" s="251"/>
      <c r="CL90" s="251"/>
      <c r="CM90" s="251"/>
      <c r="CN90" s="251"/>
      <c r="CO90" s="251"/>
      <c r="CP90" s="251"/>
      <c r="CQ90" s="251"/>
      <c r="CR90" s="251"/>
      <c r="CS90" s="251"/>
      <c r="CT90" s="251"/>
      <c r="CU90" s="251"/>
      <c r="CV90" s="251"/>
      <c r="CW90" s="264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32" customFormat="1" ht="11.25" customHeight="1">
      <c r="A91" s="560"/>
      <c r="B91" s="674"/>
      <c r="C91" s="307" t="s">
        <v>276</v>
      </c>
      <c r="D91" s="323"/>
      <c r="E91" s="604"/>
      <c r="F91" s="605"/>
      <c r="G91" s="604"/>
      <c r="H91" s="606"/>
      <c r="I91" s="600"/>
      <c r="J91" s="600"/>
      <c r="K91" s="607"/>
      <c r="L91" s="394"/>
      <c r="M91" s="387"/>
      <c r="N91" s="600"/>
      <c r="O91" s="600"/>
      <c r="P91" s="331"/>
      <c r="Q91" s="249" t="s">
        <v>258</v>
      </c>
      <c r="R91" s="332">
        <v>2</v>
      </c>
      <c r="S91" s="390"/>
      <c r="T91" s="390"/>
      <c r="U91" s="213"/>
      <c r="V91" s="214"/>
      <c r="W91" s="390"/>
      <c r="X91" s="390"/>
      <c r="Y91" s="216"/>
      <c r="Z91" s="169"/>
      <c r="AA91" s="218"/>
      <c r="AB91" s="390"/>
      <c r="AC91" s="390"/>
      <c r="AD91" s="390"/>
      <c r="AE91" s="222"/>
      <c r="AF91" s="223"/>
      <c r="AG91" s="390"/>
      <c r="AH91" s="390"/>
      <c r="AI91" s="390"/>
      <c r="AJ91" s="179"/>
      <c r="AK91" s="227"/>
      <c r="AL91" s="390"/>
      <c r="AM91" s="390"/>
      <c r="AN91" s="390"/>
      <c r="AO91" s="390"/>
      <c r="AP91" s="390"/>
      <c r="AQ91" s="390"/>
      <c r="AR91" s="390"/>
      <c r="AS91" s="390"/>
      <c r="AT91" s="390"/>
      <c r="AU91" s="390"/>
      <c r="AV91" s="390"/>
      <c r="AW91" s="390"/>
      <c r="AX91" s="390"/>
      <c r="AY91" s="390"/>
      <c r="AZ91" s="390"/>
      <c r="BA91" s="390"/>
      <c r="BB91" s="613"/>
      <c r="BC91" s="228"/>
      <c r="BD91" s="228"/>
      <c r="BE91" s="228"/>
      <c r="BF91" s="228"/>
      <c r="BG91" s="228"/>
      <c r="BH91" s="228"/>
      <c r="BI91" s="228"/>
      <c r="BJ91" s="251"/>
      <c r="BK91" s="290"/>
      <c r="BL91" s="290"/>
      <c r="BM91" s="290"/>
      <c r="BN91" s="290"/>
      <c r="BO91" s="251"/>
      <c r="BP91" s="251"/>
      <c r="BQ91" s="251"/>
      <c r="BR91" s="251"/>
      <c r="BS91" s="259"/>
      <c r="BT91" s="259"/>
      <c r="BU91" s="251"/>
      <c r="BV91" s="251"/>
      <c r="BW91" s="251"/>
      <c r="BX91" s="251"/>
      <c r="BY91" s="260"/>
      <c r="BZ91" s="260"/>
      <c r="CA91" s="251"/>
      <c r="CB91" s="251"/>
      <c r="CC91" s="251"/>
      <c r="CD91" s="251"/>
      <c r="CE91" s="251"/>
      <c r="CF91" s="263"/>
      <c r="CG91" s="263"/>
      <c r="CH91" s="263"/>
      <c r="CI91" s="263"/>
      <c r="CJ91" s="263"/>
      <c r="CK91" s="251"/>
      <c r="CL91" s="251"/>
      <c r="CM91" s="251"/>
      <c r="CN91" s="251"/>
      <c r="CO91" s="251"/>
      <c r="CP91" s="251"/>
      <c r="CQ91" s="251"/>
      <c r="CR91" s="251"/>
      <c r="CS91" s="251"/>
      <c r="CT91" s="251"/>
      <c r="CU91" s="251"/>
      <c r="CV91" s="251"/>
      <c r="CW91" s="264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32" customFormat="1" ht="11.25" customHeight="1">
      <c r="A92" s="560"/>
      <c r="B92" s="674"/>
      <c r="C92" s="307" t="s">
        <v>277</v>
      </c>
      <c r="D92" s="323"/>
      <c r="E92" s="604"/>
      <c r="F92" s="605"/>
      <c r="G92" s="604"/>
      <c r="H92" s="606"/>
      <c r="I92" s="600"/>
      <c r="J92" s="600"/>
      <c r="K92" s="607"/>
      <c r="L92" s="394"/>
      <c r="M92" s="387"/>
      <c r="N92" s="600"/>
      <c r="O92" s="600"/>
      <c r="P92" s="331"/>
      <c r="Q92" s="249" t="s">
        <v>259</v>
      </c>
      <c r="R92" s="332">
        <v>2</v>
      </c>
      <c r="S92" s="211"/>
      <c r="T92" s="212"/>
      <c r="U92" s="213"/>
      <c r="V92" s="214"/>
      <c r="W92" s="390"/>
      <c r="X92" s="167"/>
      <c r="Y92" s="390"/>
      <c r="Z92" s="169"/>
      <c r="AA92" s="390"/>
      <c r="AB92" s="390"/>
      <c r="AC92" s="390"/>
      <c r="AD92" s="390"/>
      <c r="AE92" s="222"/>
      <c r="AF92" s="223"/>
      <c r="AG92" s="390"/>
      <c r="AH92" s="390"/>
      <c r="AI92" s="390"/>
      <c r="AJ92" s="390"/>
      <c r="AK92" s="390"/>
      <c r="AL92" s="390"/>
      <c r="AM92" s="390"/>
      <c r="AN92" s="390"/>
      <c r="AO92" s="390"/>
      <c r="AP92" s="390"/>
      <c r="AQ92" s="390"/>
      <c r="AR92" s="390"/>
      <c r="AS92" s="390"/>
      <c r="AT92" s="390"/>
      <c r="AU92" s="390"/>
      <c r="AV92" s="390"/>
      <c r="AW92" s="390"/>
      <c r="AX92" s="390"/>
      <c r="AY92" s="353"/>
      <c r="AZ92" s="353"/>
      <c r="BA92" s="353"/>
      <c r="BB92" s="613"/>
      <c r="BC92" s="228"/>
      <c r="BD92" s="228"/>
      <c r="BE92" s="228"/>
      <c r="BF92" s="228"/>
      <c r="BG92" s="228"/>
      <c r="BH92" s="228"/>
      <c r="BI92" s="228"/>
      <c r="BJ92" s="251"/>
      <c r="BK92" s="290"/>
      <c r="BL92" s="290"/>
      <c r="BM92" s="290"/>
      <c r="BN92" s="290"/>
      <c r="BO92" s="251"/>
      <c r="BP92" s="251"/>
      <c r="BQ92" s="251"/>
      <c r="BR92" s="251"/>
      <c r="BS92" s="259"/>
      <c r="BT92" s="259"/>
      <c r="BU92" s="251"/>
      <c r="BV92" s="251"/>
      <c r="BW92" s="251"/>
      <c r="BX92" s="251"/>
      <c r="BY92" s="260"/>
      <c r="BZ92" s="260"/>
      <c r="CA92" s="251"/>
      <c r="CB92" s="251"/>
      <c r="CC92" s="251"/>
      <c r="CD92" s="251"/>
      <c r="CE92" s="251"/>
      <c r="CF92" s="263"/>
      <c r="CG92" s="263"/>
      <c r="CH92" s="263"/>
      <c r="CI92" s="263"/>
      <c r="CJ92" s="263"/>
      <c r="CK92" s="251"/>
      <c r="CL92" s="251"/>
      <c r="CM92" s="251"/>
      <c r="CN92" s="251"/>
      <c r="CO92" s="251"/>
      <c r="CP92" s="251"/>
      <c r="CQ92" s="251"/>
      <c r="CR92" s="251"/>
      <c r="CS92" s="251"/>
      <c r="CT92" s="251"/>
      <c r="CU92" s="251"/>
      <c r="CV92" s="251"/>
      <c r="CW92" s="264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32" customFormat="1" ht="11.25" customHeight="1">
      <c r="A93" s="560"/>
      <c r="B93" s="674"/>
      <c r="C93" s="363"/>
      <c r="D93" s="323"/>
      <c r="E93" s="604"/>
      <c r="F93" s="605"/>
      <c r="G93" s="604"/>
      <c r="H93" s="606"/>
      <c r="I93" s="600"/>
      <c r="J93" s="600"/>
      <c r="K93" s="607"/>
      <c r="L93" s="394"/>
      <c r="M93" s="387"/>
      <c r="N93" s="600"/>
      <c r="O93" s="600"/>
      <c r="P93" s="331"/>
      <c r="Q93" s="249" t="s">
        <v>260</v>
      </c>
      <c r="R93" s="332">
        <v>2</v>
      </c>
      <c r="S93" s="390"/>
      <c r="T93" s="390"/>
      <c r="U93" s="213"/>
      <c r="V93" s="214"/>
      <c r="W93" s="390"/>
      <c r="X93" s="390"/>
      <c r="Y93" s="216"/>
      <c r="Z93" s="169"/>
      <c r="AA93" s="218"/>
      <c r="AB93" s="390"/>
      <c r="AC93" s="390"/>
      <c r="AD93" s="390"/>
      <c r="AE93" s="222"/>
      <c r="AF93" s="223"/>
      <c r="AG93" s="390"/>
      <c r="AH93" s="390"/>
      <c r="AI93" s="390"/>
      <c r="AJ93" s="179"/>
      <c r="AK93" s="227"/>
      <c r="AL93" s="390"/>
      <c r="AM93" s="390"/>
      <c r="AN93" s="390"/>
      <c r="AO93" s="390"/>
      <c r="AP93" s="390"/>
      <c r="AQ93" s="390"/>
      <c r="AR93" s="390"/>
      <c r="AS93" s="390"/>
      <c r="AT93" s="390"/>
      <c r="AU93" s="390"/>
      <c r="AV93" s="390"/>
      <c r="AW93" s="390"/>
      <c r="AX93" s="390"/>
      <c r="AY93" s="390"/>
      <c r="AZ93" s="390"/>
      <c r="BA93" s="390"/>
      <c r="BB93" s="613"/>
      <c r="BC93" s="228"/>
      <c r="BD93" s="228"/>
      <c r="BE93" s="228"/>
      <c r="BF93" s="228"/>
      <c r="BG93" s="228"/>
      <c r="BH93" s="228"/>
      <c r="BI93" s="228"/>
      <c r="BJ93" s="251"/>
      <c r="BK93" s="290"/>
      <c r="BL93" s="290"/>
      <c r="BM93" s="290"/>
      <c r="BN93" s="290"/>
      <c r="BO93" s="251"/>
      <c r="BP93" s="251"/>
      <c r="BQ93" s="251"/>
      <c r="BR93" s="251"/>
      <c r="BS93" s="259"/>
      <c r="BT93" s="259"/>
      <c r="BU93" s="251"/>
      <c r="BV93" s="251"/>
      <c r="BW93" s="251"/>
      <c r="BX93" s="251"/>
      <c r="BY93" s="260"/>
      <c r="BZ93" s="260"/>
      <c r="CA93" s="251"/>
      <c r="CB93" s="251"/>
      <c r="CC93" s="251"/>
      <c r="CD93" s="251"/>
      <c r="CE93" s="251"/>
      <c r="CF93" s="263"/>
      <c r="CG93" s="263"/>
      <c r="CH93" s="263"/>
      <c r="CI93" s="263"/>
      <c r="CJ93" s="263"/>
      <c r="CK93" s="251"/>
      <c r="CL93" s="251"/>
      <c r="CM93" s="251"/>
      <c r="CN93" s="251"/>
      <c r="CO93" s="251"/>
      <c r="CP93" s="251"/>
      <c r="CQ93" s="251"/>
      <c r="CR93" s="251"/>
      <c r="CS93" s="251"/>
      <c r="CT93" s="251"/>
      <c r="CU93" s="251"/>
      <c r="CV93" s="251"/>
      <c r="CW93" s="264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32" customFormat="1" ht="11.25" customHeight="1">
      <c r="A94" s="560"/>
      <c r="B94" s="674"/>
      <c r="C94" s="363"/>
      <c r="D94" s="323"/>
      <c r="E94" s="604"/>
      <c r="F94" s="605"/>
      <c r="G94" s="604"/>
      <c r="H94" s="606"/>
      <c r="I94" s="600"/>
      <c r="J94" s="600"/>
      <c r="K94" s="607"/>
      <c r="L94" s="394"/>
      <c r="M94" s="387"/>
      <c r="N94" s="600"/>
      <c r="O94" s="600"/>
      <c r="P94" s="331"/>
      <c r="Q94" s="249" t="s">
        <v>261</v>
      </c>
      <c r="R94" s="332">
        <v>2</v>
      </c>
      <c r="S94" s="211"/>
      <c r="T94" s="212"/>
      <c r="U94" s="213"/>
      <c r="V94" s="214"/>
      <c r="W94" s="390"/>
      <c r="X94" s="390"/>
      <c r="Y94" s="390"/>
      <c r="Z94" s="390"/>
      <c r="AA94" s="390"/>
      <c r="AB94" s="390"/>
      <c r="AC94" s="390"/>
      <c r="AD94" s="221"/>
      <c r="AE94" s="222"/>
      <c r="AF94" s="223"/>
      <c r="AG94" s="390"/>
      <c r="AH94" s="225"/>
      <c r="AI94" s="226"/>
      <c r="AJ94" s="390"/>
      <c r="AK94" s="390"/>
      <c r="AL94" s="390"/>
      <c r="AM94" s="390"/>
      <c r="AN94" s="390"/>
      <c r="AO94" s="390"/>
      <c r="AP94" s="390"/>
      <c r="AQ94" s="390"/>
      <c r="AR94" s="390"/>
      <c r="AS94" s="390"/>
      <c r="AT94" s="390"/>
      <c r="AU94" s="390"/>
      <c r="AV94" s="390"/>
      <c r="AW94" s="390"/>
      <c r="AX94" s="390"/>
      <c r="AY94" s="390"/>
      <c r="AZ94" s="390"/>
      <c r="BA94" s="390"/>
      <c r="BB94" s="613"/>
      <c r="BC94" s="228"/>
      <c r="BD94" s="228"/>
      <c r="BE94" s="228"/>
      <c r="BF94" s="228"/>
      <c r="BG94" s="228"/>
      <c r="BH94" s="228"/>
      <c r="BI94" s="228"/>
      <c r="BJ94" s="251"/>
      <c r="BK94" s="290"/>
      <c r="BL94" s="290"/>
      <c r="BM94" s="290"/>
      <c r="BN94" s="290"/>
      <c r="BO94" s="251"/>
      <c r="BP94" s="251"/>
      <c r="BQ94" s="251"/>
      <c r="BR94" s="251"/>
      <c r="BS94" s="259"/>
      <c r="BT94" s="259"/>
      <c r="BU94" s="251"/>
      <c r="BV94" s="251"/>
      <c r="BW94" s="251"/>
      <c r="BX94" s="251"/>
      <c r="BY94" s="260"/>
      <c r="BZ94" s="260"/>
      <c r="CA94" s="251"/>
      <c r="CB94" s="251"/>
      <c r="CC94" s="251"/>
      <c r="CD94" s="251"/>
      <c r="CE94" s="251"/>
      <c r="CF94" s="263"/>
      <c r="CG94" s="263"/>
      <c r="CH94" s="263"/>
      <c r="CI94" s="263"/>
      <c r="CJ94" s="263"/>
      <c r="CK94" s="251"/>
      <c r="CL94" s="251"/>
      <c r="CM94" s="251"/>
      <c r="CN94" s="251"/>
      <c r="CO94" s="251"/>
      <c r="CP94" s="251"/>
      <c r="CQ94" s="251"/>
      <c r="CR94" s="251"/>
      <c r="CS94" s="251"/>
      <c r="CT94" s="251"/>
      <c r="CU94" s="251"/>
      <c r="CV94" s="251"/>
      <c r="CW94" s="26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32" customFormat="1" ht="11.25" customHeight="1">
      <c r="A95" s="560"/>
      <c r="B95" s="674"/>
      <c r="C95" s="363"/>
      <c r="D95" s="323"/>
      <c r="E95" s="604"/>
      <c r="F95" s="605"/>
      <c r="G95" s="604"/>
      <c r="H95" s="606"/>
      <c r="I95" s="600"/>
      <c r="J95" s="600"/>
      <c r="K95" s="607"/>
      <c r="L95" s="394"/>
      <c r="M95" s="387"/>
      <c r="N95" s="600"/>
      <c r="O95" s="600"/>
      <c r="P95" s="331"/>
      <c r="Q95" s="249" t="s">
        <v>262</v>
      </c>
      <c r="R95" s="332">
        <v>2</v>
      </c>
      <c r="S95" s="211"/>
      <c r="T95" s="212"/>
      <c r="U95" s="213"/>
      <c r="V95" s="214"/>
      <c r="W95" s="390"/>
      <c r="X95" s="390"/>
      <c r="Y95" s="390"/>
      <c r="Z95" s="390"/>
      <c r="AA95" s="390"/>
      <c r="AB95" s="390"/>
      <c r="AC95" s="390"/>
      <c r="AD95" s="221"/>
      <c r="AE95" s="222"/>
      <c r="AF95" s="223"/>
      <c r="AG95" s="390"/>
      <c r="AH95" s="225"/>
      <c r="AI95" s="226"/>
      <c r="AJ95" s="390"/>
      <c r="AK95" s="390"/>
      <c r="AL95" s="390"/>
      <c r="AM95" s="390"/>
      <c r="AN95" s="390"/>
      <c r="AO95" s="390"/>
      <c r="AP95" s="390"/>
      <c r="AQ95" s="390"/>
      <c r="AR95" s="390"/>
      <c r="AS95" s="390"/>
      <c r="AT95" s="390"/>
      <c r="AU95" s="390"/>
      <c r="AV95" s="390"/>
      <c r="AW95" s="390"/>
      <c r="AX95" s="390"/>
      <c r="AY95" s="390"/>
      <c r="AZ95" s="390"/>
      <c r="BA95" s="390"/>
      <c r="BB95" s="613"/>
      <c r="BC95" s="228"/>
      <c r="BD95" s="228"/>
      <c r="BE95" s="228"/>
      <c r="BF95" s="228"/>
      <c r="BG95" s="228"/>
      <c r="BH95" s="228"/>
      <c r="BI95" s="228"/>
      <c r="BJ95" s="251"/>
      <c r="BK95" s="290"/>
      <c r="BL95" s="290"/>
      <c r="BM95" s="290"/>
      <c r="BN95" s="290"/>
      <c r="BO95" s="251"/>
      <c r="BP95" s="251"/>
      <c r="BQ95" s="251"/>
      <c r="BR95" s="251"/>
      <c r="BS95" s="259"/>
      <c r="BT95" s="259"/>
      <c r="BU95" s="251"/>
      <c r="BV95" s="251"/>
      <c r="BW95" s="251"/>
      <c r="BX95" s="251"/>
      <c r="BY95" s="260"/>
      <c r="BZ95" s="260"/>
      <c r="CA95" s="251"/>
      <c r="CB95" s="251"/>
      <c r="CC95" s="251"/>
      <c r="CD95" s="251"/>
      <c r="CE95" s="251"/>
      <c r="CF95" s="263"/>
      <c r="CG95" s="263"/>
      <c r="CH95" s="263"/>
      <c r="CI95" s="263"/>
      <c r="CJ95" s="263"/>
      <c r="CK95" s="251"/>
      <c r="CL95" s="251"/>
      <c r="CM95" s="251"/>
      <c r="CN95" s="251"/>
      <c r="CO95" s="251"/>
      <c r="CP95" s="251"/>
      <c r="CQ95" s="251"/>
      <c r="CR95" s="251"/>
      <c r="CS95" s="251"/>
      <c r="CT95" s="251"/>
      <c r="CU95" s="251"/>
      <c r="CV95" s="251"/>
      <c r="CW95" s="264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3" s="122" customFormat="1" ht="4.5" customHeight="1">
      <c r="A96" s="560"/>
      <c r="B96" s="632"/>
      <c r="C96" s="632"/>
      <c r="D96" s="632"/>
      <c r="E96" s="632"/>
      <c r="F96" s="632"/>
      <c r="G96" s="632"/>
      <c r="H96" s="632"/>
      <c r="I96" s="632"/>
      <c r="J96" s="632"/>
      <c r="K96" s="632"/>
      <c r="L96" s="632"/>
      <c r="M96" s="632"/>
      <c r="N96" s="632"/>
      <c r="O96" s="632"/>
      <c r="P96" s="632"/>
      <c r="Q96" s="632"/>
      <c r="R96" s="632"/>
      <c r="S96" s="632"/>
      <c r="T96" s="632"/>
      <c r="U96" s="632"/>
      <c r="V96" s="632"/>
      <c r="W96" s="632"/>
      <c r="X96" s="632"/>
      <c r="Y96" s="632"/>
      <c r="Z96" s="632"/>
      <c r="AA96" s="632"/>
      <c r="AB96" s="632"/>
      <c r="AC96" s="632"/>
      <c r="AD96" s="632"/>
      <c r="AE96" s="632"/>
      <c r="AF96" s="632"/>
      <c r="AG96" s="632"/>
      <c r="AH96" s="632"/>
      <c r="AI96" s="632"/>
      <c r="AJ96" s="632"/>
      <c r="AK96" s="632"/>
      <c r="AL96" s="632"/>
      <c r="AM96" s="632"/>
      <c r="AN96" s="632"/>
      <c r="AO96" s="632"/>
      <c r="AP96" s="632"/>
      <c r="AQ96" s="632"/>
      <c r="AR96" s="632"/>
      <c r="AS96" s="632"/>
      <c r="AT96" s="632"/>
      <c r="AU96" s="632"/>
      <c r="AV96" s="632"/>
      <c r="AW96" s="632"/>
      <c r="AX96" s="632"/>
      <c r="AY96" s="632"/>
      <c r="AZ96" s="632"/>
      <c r="BA96" s="632"/>
      <c r="BB96" s="632"/>
      <c r="BC96" s="632"/>
      <c r="BD96" s="632"/>
      <c r="BE96" s="632"/>
      <c r="BF96" s="632"/>
      <c r="BG96" s="632"/>
      <c r="BH96" s="632"/>
      <c r="BI96" s="632"/>
      <c r="BJ96" s="632"/>
      <c r="BK96" s="632"/>
      <c r="BL96" s="632"/>
      <c r="BM96" s="632"/>
      <c r="BN96" s="632"/>
      <c r="BO96" s="632"/>
      <c r="BP96" s="632"/>
      <c r="BQ96" s="632"/>
      <c r="BR96" s="632"/>
      <c r="BS96" s="632"/>
      <c r="BT96" s="632"/>
      <c r="BU96" s="632"/>
      <c r="BV96" s="632"/>
      <c r="BW96" s="632"/>
      <c r="BX96" s="632"/>
      <c r="BY96" s="632"/>
      <c r="BZ96" s="632"/>
      <c r="CA96" s="632"/>
      <c r="CB96" s="632"/>
      <c r="CC96" s="632"/>
      <c r="CD96" s="632"/>
      <c r="CE96" s="632"/>
      <c r="CF96" s="632"/>
      <c r="CG96" s="632"/>
      <c r="CH96" s="632"/>
      <c r="CI96" s="632"/>
      <c r="CJ96" s="632"/>
      <c r="CK96" s="632"/>
      <c r="CL96" s="632"/>
      <c r="CM96" s="632"/>
      <c r="CN96" s="632"/>
      <c r="CO96" s="632"/>
      <c r="CP96" s="632"/>
      <c r="CQ96" s="632"/>
      <c r="CR96" s="632"/>
      <c r="CS96" s="632"/>
      <c r="CT96" s="632"/>
      <c r="CU96" s="632"/>
      <c r="CV96" s="632"/>
      <c r="CW96" s="632"/>
      <c r="HZ96" s="342"/>
      <c r="IA96" s="342"/>
      <c r="IB96" s="342"/>
      <c r="IC96" s="342"/>
      <c r="ID96" s="342"/>
      <c r="IE96" s="342"/>
      <c r="IF96" s="342"/>
      <c r="IG96" s="342"/>
      <c r="IH96" s="342"/>
      <c r="II96" s="342"/>
      <c r="IJ96" s="342"/>
      <c r="IK96" s="342"/>
      <c r="IL96" s="342"/>
      <c r="IM96" s="342"/>
      <c r="IN96" s="342"/>
      <c r="IO96" s="342"/>
      <c r="IP96" s="342"/>
      <c r="IQ96" s="342"/>
      <c r="IR96" s="342"/>
      <c r="IS96" s="342"/>
    </row>
    <row r="97" spans="1:256" s="132" customFormat="1" ht="11.25" customHeight="1">
      <c r="A97" s="560"/>
      <c r="B97" s="674" t="s">
        <v>348</v>
      </c>
      <c r="C97" s="307" t="s">
        <v>276</v>
      </c>
      <c r="D97" s="380">
        <v>10000</v>
      </c>
      <c r="E97" s="604">
        <v>101</v>
      </c>
      <c r="F97" s="382">
        <v>8</v>
      </c>
      <c r="G97" s="383">
        <v>3.2</v>
      </c>
      <c r="H97" s="384" t="s">
        <v>327</v>
      </c>
      <c r="I97" s="386">
        <v>5500</v>
      </c>
      <c r="J97" s="386">
        <v>150000</v>
      </c>
      <c r="K97" s="607">
        <v>3500</v>
      </c>
      <c r="L97" s="394" t="s">
        <v>256</v>
      </c>
      <c r="M97" s="550">
        <v>7</v>
      </c>
      <c r="N97" s="386">
        <v>63000</v>
      </c>
      <c r="O97" s="386">
        <v>1575</v>
      </c>
      <c r="P97" s="331">
        <v>18</v>
      </c>
      <c r="Q97" s="249" t="s">
        <v>328</v>
      </c>
      <c r="R97" s="332">
        <v>8</v>
      </c>
      <c r="S97" s="211"/>
      <c r="T97" s="390"/>
      <c r="U97" s="213"/>
      <c r="V97" s="214"/>
      <c r="W97" s="390"/>
      <c r="X97" s="390"/>
      <c r="Y97" s="216"/>
      <c r="Z97" s="169"/>
      <c r="AA97" s="218"/>
      <c r="AB97" s="390"/>
      <c r="AC97" s="390"/>
      <c r="AD97" s="390"/>
      <c r="AE97" s="222"/>
      <c r="AF97" s="390"/>
      <c r="AG97" s="390"/>
      <c r="AH97" s="390"/>
      <c r="AI97" s="390"/>
      <c r="AJ97" s="390"/>
      <c r="AK97" s="390"/>
      <c r="AL97" s="390"/>
      <c r="AM97" s="390"/>
      <c r="AN97" s="390"/>
      <c r="AO97" s="390"/>
      <c r="AP97" s="390"/>
      <c r="AQ97" s="390"/>
      <c r="AR97" s="390"/>
      <c r="AS97" s="390"/>
      <c r="AT97" s="390"/>
      <c r="AU97" s="390"/>
      <c r="AV97" s="390"/>
      <c r="AW97" s="390"/>
      <c r="AX97" s="390"/>
      <c r="AY97" s="353"/>
      <c r="AZ97" s="353"/>
      <c r="BA97" s="353"/>
      <c r="BB97" s="613"/>
      <c r="BC97" s="228"/>
      <c r="BD97" s="228"/>
      <c r="BE97" s="228"/>
      <c r="BF97" s="228"/>
      <c r="BG97" s="228"/>
      <c r="BH97" s="228"/>
      <c r="BI97" s="228"/>
      <c r="BJ97" s="251"/>
      <c r="BK97" s="290"/>
      <c r="BL97" s="290"/>
      <c r="BM97" s="290"/>
      <c r="BN97" s="290"/>
      <c r="BO97" s="251"/>
      <c r="BP97" s="291"/>
      <c r="BQ97" s="251"/>
      <c r="BR97" s="251"/>
      <c r="BS97" s="259"/>
      <c r="BT97" s="259"/>
      <c r="BU97" s="251"/>
      <c r="BV97" s="251"/>
      <c r="BW97" s="251"/>
      <c r="BX97" s="251"/>
      <c r="BY97" s="260"/>
      <c r="BZ97" s="260"/>
      <c r="CA97" s="251"/>
      <c r="CB97" s="261"/>
      <c r="CC97" s="251"/>
      <c r="CD97" s="262"/>
      <c r="CE97" s="251"/>
      <c r="CF97" s="263"/>
      <c r="CG97" s="263"/>
      <c r="CH97" s="263"/>
      <c r="CI97" s="263"/>
      <c r="CJ97" s="263"/>
      <c r="CK97" s="251"/>
      <c r="CL97" s="251"/>
      <c r="CM97" s="251"/>
      <c r="CN97" s="251"/>
      <c r="CO97" s="251"/>
      <c r="CP97" s="251"/>
      <c r="CQ97" s="251"/>
      <c r="CR97" s="251"/>
      <c r="CS97" s="251"/>
      <c r="CT97" s="251"/>
      <c r="CU97" s="251"/>
      <c r="CV97" s="251"/>
      <c r="CW97" s="264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32" customFormat="1" ht="11.25" customHeight="1">
      <c r="A98" s="560"/>
      <c r="B98" s="674"/>
      <c r="C98" s="307" t="s">
        <v>277</v>
      </c>
      <c r="D98" s="323"/>
      <c r="E98" s="604"/>
      <c r="F98" s="605"/>
      <c r="G98" s="604"/>
      <c r="H98" s="606"/>
      <c r="I98" s="600"/>
      <c r="J98" s="600"/>
      <c r="K98" s="607"/>
      <c r="L98" s="394"/>
      <c r="M98" s="550"/>
      <c r="N98" s="600"/>
      <c r="O98" s="600"/>
      <c r="P98" s="331"/>
      <c r="Q98" s="249" t="s">
        <v>258</v>
      </c>
      <c r="R98" s="332">
        <v>2</v>
      </c>
      <c r="S98" s="390"/>
      <c r="T98" s="390"/>
      <c r="U98" s="213"/>
      <c r="V98" s="214"/>
      <c r="W98" s="390"/>
      <c r="X98" s="390"/>
      <c r="Y98" s="216"/>
      <c r="Z98" s="169"/>
      <c r="AA98" s="218"/>
      <c r="AB98" s="390"/>
      <c r="AC98" s="390"/>
      <c r="AD98" s="390"/>
      <c r="AE98" s="222"/>
      <c r="AF98" s="223"/>
      <c r="AG98" s="390"/>
      <c r="AH98" s="390"/>
      <c r="AI98" s="390"/>
      <c r="AJ98" s="179"/>
      <c r="AK98" s="227"/>
      <c r="AL98" s="390"/>
      <c r="AM98" s="390"/>
      <c r="AN98" s="390"/>
      <c r="AO98" s="390"/>
      <c r="AP98" s="390"/>
      <c r="AQ98" s="390"/>
      <c r="AR98" s="390"/>
      <c r="AS98" s="390"/>
      <c r="AT98" s="390"/>
      <c r="AU98" s="390"/>
      <c r="AV98" s="390"/>
      <c r="AW98" s="390"/>
      <c r="AX98" s="390"/>
      <c r="AY98" s="390"/>
      <c r="AZ98" s="390"/>
      <c r="BA98" s="390"/>
      <c r="BB98" s="613"/>
      <c r="BC98" s="228"/>
      <c r="BD98" s="228"/>
      <c r="BE98" s="228"/>
      <c r="BF98" s="228"/>
      <c r="BG98" s="228"/>
      <c r="BH98" s="228"/>
      <c r="BI98" s="228"/>
      <c r="BJ98" s="251"/>
      <c r="BK98" s="290"/>
      <c r="BL98" s="290"/>
      <c r="BM98" s="290"/>
      <c r="BN98" s="290"/>
      <c r="BO98" s="251"/>
      <c r="BP98" s="251"/>
      <c r="BQ98" s="251"/>
      <c r="BR98" s="251"/>
      <c r="BS98" s="259"/>
      <c r="BT98" s="259"/>
      <c r="BU98" s="251"/>
      <c r="BV98" s="251"/>
      <c r="BW98" s="251"/>
      <c r="BX98" s="251"/>
      <c r="BY98" s="260"/>
      <c r="BZ98" s="260"/>
      <c r="CA98" s="251"/>
      <c r="CB98" s="251"/>
      <c r="CC98" s="251"/>
      <c r="CD98" s="251"/>
      <c r="CE98" s="251"/>
      <c r="CF98" s="263"/>
      <c r="CG98" s="263"/>
      <c r="CH98" s="263"/>
      <c r="CI98" s="263"/>
      <c r="CJ98" s="263"/>
      <c r="CK98" s="251"/>
      <c r="CL98" s="251"/>
      <c r="CM98" s="251"/>
      <c r="CN98" s="251"/>
      <c r="CO98" s="251"/>
      <c r="CP98" s="251"/>
      <c r="CQ98" s="251"/>
      <c r="CR98" s="251"/>
      <c r="CS98" s="251"/>
      <c r="CT98" s="251"/>
      <c r="CU98" s="251"/>
      <c r="CV98" s="251"/>
      <c r="CW98" s="264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32" customFormat="1" ht="11.25" customHeight="1">
      <c r="A99" s="560"/>
      <c r="B99" s="674"/>
      <c r="C99" s="363"/>
      <c r="D99" s="323"/>
      <c r="E99" s="604"/>
      <c r="F99" s="605"/>
      <c r="G99" s="604"/>
      <c r="H99" s="606"/>
      <c r="I99" s="600"/>
      <c r="J99" s="600"/>
      <c r="K99" s="607"/>
      <c r="L99" s="394"/>
      <c r="M99" s="550"/>
      <c r="N99" s="600"/>
      <c r="O99" s="600"/>
      <c r="P99" s="331"/>
      <c r="Q99" s="249" t="s">
        <v>259</v>
      </c>
      <c r="R99" s="332">
        <v>2</v>
      </c>
      <c r="S99" s="211"/>
      <c r="T99" s="212"/>
      <c r="U99" s="213"/>
      <c r="V99" s="214"/>
      <c r="W99" s="390"/>
      <c r="X99" s="167"/>
      <c r="Y99" s="390"/>
      <c r="Z99" s="169"/>
      <c r="AA99" s="390"/>
      <c r="AB99" s="390"/>
      <c r="AC99" s="390"/>
      <c r="AD99" s="390"/>
      <c r="AE99" s="222"/>
      <c r="AF99" s="223"/>
      <c r="AG99" s="390"/>
      <c r="AH99" s="390"/>
      <c r="AI99" s="390"/>
      <c r="AJ99" s="390"/>
      <c r="AK99" s="390"/>
      <c r="AL99" s="390"/>
      <c r="AM99" s="390"/>
      <c r="AN99" s="390"/>
      <c r="AO99" s="390"/>
      <c r="AP99" s="390"/>
      <c r="AQ99" s="390"/>
      <c r="AR99" s="390"/>
      <c r="AS99" s="390"/>
      <c r="AT99" s="390"/>
      <c r="AU99" s="390"/>
      <c r="AV99" s="390"/>
      <c r="AW99" s="390"/>
      <c r="AX99" s="390"/>
      <c r="AY99" s="353"/>
      <c r="AZ99" s="353"/>
      <c r="BA99" s="353"/>
      <c r="BB99" s="613"/>
      <c r="BC99" s="228"/>
      <c r="BD99" s="228"/>
      <c r="BE99" s="228"/>
      <c r="BF99" s="228"/>
      <c r="BG99" s="228"/>
      <c r="BH99" s="228"/>
      <c r="BI99" s="228"/>
      <c r="BJ99" s="251"/>
      <c r="BK99" s="290"/>
      <c r="BL99" s="290"/>
      <c r="BM99" s="290"/>
      <c r="BN99" s="290"/>
      <c r="BO99" s="251"/>
      <c r="BP99" s="251"/>
      <c r="BQ99" s="251"/>
      <c r="BR99" s="251"/>
      <c r="BS99" s="259"/>
      <c r="BT99" s="259"/>
      <c r="BU99" s="251"/>
      <c r="BV99" s="251"/>
      <c r="BW99" s="251"/>
      <c r="BX99" s="251"/>
      <c r="BY99" s="260"/>
      <c r="BZ99" s="260"/>
      <c r="CA99" s="251"/>
      <c r="CB99" s="251"/>
      <c r="CC99" s="251"/>
      <c r="CD99" s="251"/>
      <c r="CE99" s="251"/>
      <c r="CF99" s="263"/>
      <c r="CG99" s="263"/>
      <c r="CH99" s="263"/>
      <c r="CI99" s="263"/>
      <c r="CJ99" s="263"/>
      <c r="CK99" s="251"/>
      <c r="CL99" s="251"/>
      <c r="CM99" s="251"/>
      <c r="CN99" s="251"/>
      <c r="CO99" s="251"/>
      <c r="CP99" s="251"/>
      <c r="CQ99" s="251"/>
      <c r="CR99" s="251"/>
      <c r="CS99" s="251"/>
      <c r="CT99" s="251"/>
      <c r="CU99" s="251"/>
      <c r="CV99" s="251"/>
      <c r="CW99" s="264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32" customFormat="1" ht="11.25" customHeight="1">
      <c r="A100" s="560"/>
      <c r="B100" s="674"/>
      <c r="C100" s="363"/>
      <c r="D100" s="323"/>
      <c r="E100" s="604"/>
      <c r="F100" s="605"/>
      <c r="G100" s="604"/>
      <c r="H100" s="606"/>
      <c r="I100" s="600"/>
      <c r="J100" s="600"/>
      <c r="K100" s="607"/>
      <c r="L100" s="394"/>
      <c r="M100" s="550"/>
      <c r="N100" s="600"/>
      <c r="O100" s="600"/>
      <c r="P100" s="331"/>
      <c r="Q100" s="249" t="s">
        <v>260</v>
      </c>
      <c r="R100" s="332">
        <v>2</v>
      </c>
      <c r="S100" s="390"/>
      <c r="T100" s="390"/>
      <c r="U100" s="213"/>
      <c r="V100" s="214"/>
      <c r="W100" s="390"/>
      <c r="X100" s="390"/>
      <c r="Y100" s="216"/>
      <c r="Z100" s="169"/>
      <c r="AA100" s="218"/>
      <c r="AB100" s="390"/>
      <c r="AC100" s="390"/>
      <c r="AD100" s="390"/>
      <c r="AE100" s="222"/>
      <c r="AF100" s="223"/>
      <c r="AG100" s="390"/>
      <c r="AH100" s="390"/>
      <c r="AI100" s="390"/>
      <c r="AJ100" s="179"/>
      <c r="AK100" s="227"/>
      <c r="AL100" s="390"/>
      <c r="AM100" s="390"/>
      <c r="AN100" s="390"/>
      <c r="AO100" s="390"/>
      <c r="AP100" s="390"/>
      <c r="AQ100" s="390"/>
      <c r="AR100" s="390"/>
      <c r="AS100" s="390"/>
      <c r="AT100" s="390"/>
      <c r="AU100" s="390"/>
      <c r="AV100" s="390"/>
      <c r="AW100" s="390"/>
      <c r="AX100" s="390"/>
      <c r="AY100" s="390"/>
      <c r="AZ100" s="390"/>
      <c r="BA100" s="390"/>
      <c r="BB100" s="613"/>
      <c r="BC100" s="228"/>
      <c r="BD100" s="228"/>
      <c r="BE100" s="228"/>
      <c r="BF100" s="228"/>
      <c r="BG100" s="228"/>
      <c r="BH100" s="228"/>
      <c r="BI100" s="228"/>
      <c r="BJ100" s="251"/>
      <c r="BK100" s="290"/>
      <c r="BL100" s="290"/>
      <c r="BM100" s="290"/>
      <c r="BN100" s="290"/>
      <c r="BO100" s="251"/>
      <c r="BP100" s="251"/>
      <c r="BQ100" s="251"/>
      <c r="BR100" s="251"/>
      <c r="BS100" s="259"/>
      <c r="BT100" s="259"/>
      <c r="BU100" s="251"/>
      <c r="BV100" s="251"/>
      <c r="BW100" s="251"/>
      <c r="BX100" s="251"/>
      <c r="BY100" s="260"/>
      <c r="BZ100" s="260"/>
      <c r="CA100" s="251"/>
      <c r="CB100" s="251"/>
      <c r="CC100" s="251"/>
      <c r="CD100" s="251"/>
      <c r="CE100" s="251"/>
      <c r="CF100" s="263"/>
      <c r="CG100" s="263"/>
      <c r="CH100" s="263"/>
      <c r="CI100" s="263"/>
      <c r="CJ100" s="263"/>
      <c r="CK100" s="251"/>
      <c r="CL100" s="251"/>
      <c r="CM100" s="251"/>
      <c r="CN100" s="251"/>
      <c r="CO100" s="251"/>
      <c r="CP100" s="251"/>
      <c r="CQ100" s="251"/>
      <c r="CR100" s="251"/>
      <c r="CS100" s="251"/>
      <c r="CT100" s="251"/>
      <c r="CU100" s="251"/>
      <c r="CV100" s="251"/>
      <c r="CW100" s="264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32" customFormat="1" ht="11.25" customHeight="1">
      <c r="A101" s="560"/>
      <c r="B101" s="674"/>
      <c r="C101" s="363"/>
      <c r="D101" s="323"/>
      <c r="E101" s="604"/>
      <c r="F101" s="605"/>
      <c r="G101" s="604"/>
      <c r="H101" s="606"/>
      <c r="I101" s="600"/>
      <c r="J101" s="600"/>
      <c r="K101" s="607"/>
      <c r="L101" s="394"/>
      <c r="M101" s="550"/>
      <c r="N101" s="600"/>
      <c r="O101" s="600"/>
      <c r="P101" s="331"/>
      <c r="Q101" s="249" t="s">
        <v>261</v>
      </c>
      <c r="R101" s="332">
        <v>2</v>
      </c>
      <c r="S101" s="211"/>
      <c r="T101" s="212"/>
      <c r="U101" s="213"/>
      <c r="V101" s="214"/>
      <c r="W101" s="390"/>
      <c r="X101" s="167"/>
      <c r="Y101" s="216"/>
      <c r="Z101" s="390"/>
      <c r="AA101" s="218"/>
      <c r="AB101" s="390"/>
      <c r="AC101" s="220"/>
      <c r="AD101" s="390"/>
      <c r="AE101" s="222"/>
      <c r="AF101" s="223"/>
      <c r="AG101" s="390"/>
      <c r="AH101" s="390"/>
      <c r="AI101" s="390"/>
      <c r="AJ101" s="390"/>
      <c r="AK101" s="390"/>
      <c r="AL101" s="390"/>
      <c r="AM101" s="390"/>
      <c r="AN101" s="390"/>
      <c r="AO101" s="390"/>
      <c r="AP101" s="390"/>
      <c r="AQ101" s="390"/>
      <c r="AR101" s="390"/>
      <c r="AS101" s="390"/>
      <c r="AT101" s="390"/>
      <c r="AU101" s="390"/>
      <c r="AV101" s="390"/>
      <c r="AW101" s="390"/>
      <c r="AX101" s="390"/>
      <c r="AY101" s="390"/>
      <c r="AZ101" s="390"/>
      <c r="BA101" s="390"/>
      <c r="BB101" s="613"/>
      <c r="BC101" s="228"/>
      <c r="BD101" s="228"/>
      <c r="BE101" s="228"/>
      <c r="BF101" s="228"/>
      <c r="BG101" s="228"/>
      <c r="BH101" s="228"/>
      <c r="BI101" s="228"/>
      <c r="BJ101" s="251"/>
      <c r="BK101" s="290"/>
      <c r="BL101" s="290"/>
      <c r="BM101" s="290"/>
      <c r="BN101" s="290"/>
      <c r="BO101" s="251"/>
      <c r="BP101" s="251"/>
      <c r="BQ101" s="251"/>
      <c r="BR101" s="251"/>
      <c r="BS101" s="259"/>
      <c r="BT101" s="259"/>
      <c r="BU101" s="251"/>
      <c r="BV101" s="251"/>
      <c r="BW101" s="251"/>
      <c r="BX101" s="251"/>
      <c r="BY101" s="260"/>
      <c r="BZ101" s="260"/>
      <c r="CA101" s="251"/>
      <c r="CB101" s="251"/>
      <c r="CC101" s="251"/>
      <c r="CD101" s="251"/>
      <c r="CE101" s="251"/>
      <c r="CF101" s="263"/>
      <c r="CG101" s="263"/>
      <c r="CH101" s="263"/>
      <c r="CI101" s="263"/>
      <c r="CJ101" s="263"/>
      <c r="CK101" s="251"/>
      <c r="CL101" s="251"/>
      <c r="CM101" s="251"/>
      <c r="CN101" s="251"/>
      <c r="CO101" s="251"/>
      <c r="CP101" s="251"/>
      <c r="CQ101" s="251"/>
      <c r="CR101" s="251"/>
      <c r="CS101" s="251"/>
      <c r="CT101" s="251"/>
      <c r="CU101" s="251"/>
      <c r="CV101" s="251"/>
      <c r="CW101" s="264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1:256" s="132" customFormat="1" ht="11.25" customHeight="1">
      <c r="A102" s="560"/>
      <c r="B102" s="674"/>
      <c r="C102" s="323"/>
      <c r="D102" s="323"/>
      <c r="E102" s="604"/>
      <c r="F102" s="605"/>
      <c r="G102" s="604"/>
      <c r="H102" s="606"/>
      <c r="I102" s="600"/>
      <c r="J102" s="600"/>
      <c r="K102" s="607"/>
      <c r="L102" s="394"/>
      <c r="M102" s="550"/>
      <c r="N102" s="600"/>
      <c r="O102" s="600"/>
      <c r="P102" s="331"/>
      <c r="Q102" s="249" t="s">
        <v>262</v>
      </c>
      <c r="R102" s="332">
        <v>2</v>
      </c>
      <c r="S102" s="211"/>
      <c r="T102" s="212"/>
      <c r="U102" s="213"/>
      <c r="V102" s="214"/>
      <c r="W102" s="390"/>
      <c r="X102" s="167"/>
      <c r="Y102" s="216"/>
      <c r="Z102" s="390"/>
      <c r="AA102" s="218"/>
      <c r="AB102" s="390"/>
      <c r="AC102" s="220"/>
      <c r="AD102" s="390"/>
      <c r="AE102" s="222"/>
      <c r="AF102" s="223"/>
      <c r="AG102" s="390"/>
      <c r="AH102" s="390"/>
      <c r="AI102" s="390"/>
      <c r="AJ102" s="390"/>
      <c r="AK102" s="390"/>
      <c r="AL102" s="390"/>
      <c r="AM102" s="390"/>
      <c r="AN102" s="390"/>
      <c r="AO102" s="390"/>
      <c r="AP102" s="390"/>
      <c r="AQ102" s="390"/>
      <c r="AR102" s="390"/>
      <c r="AS102" s="390"/>
      <c r="AT102" s="390"/>
      <c r="AU102" s="390"/>
      <c r="AV102" s="390"/>
      <c r="AW102" s="390"/>
      <c r="AX102" s="390"/>
      <c r="AY102" s="390"/>
      <c r="AZ102" s="390"/>
      <c r="BA102" s="390"/>
      <c r="BB102" s="613"/>
      <c r="BC102" s="228"/>
      <c r="BD102" s="228"/>
      <c r="BE102" s="228"/>
      <c r="BF102" s="228"/>
      <c r="BG102" s="228"/>
      <c r="BH102" s="228"/>
      <c r="BI102" s="228"/>
      <c r="BJ102" s="251"/>
      <c r="BK102" s="290"/>
      <c r="BL102" s="290"/>
      <c r="BM102" s="290"/>
      <c r="BN102" s="290"/>
      <c r="BO102" s="251"/>
      <c r="BP102" s="251"/>
      <c r="BQ102" s="251"/>
      <c r="BR102" s="251"/>
      <c r="BS102" s="259"/>
      <c r="BT102" s="259"/>
      <c r="BU102" s="251"/>
      <c r="BV102" s="251"/>
      <c r="BW102" s="251"/>
      <c r="BX102" s="251"/>
      <c r="BY102" s="260"/>
      <c r="BZ102" s="260"/>
      <c r="CA102" s="251"/>
      <c r="CB102" s="251"/>
      <c r="CC102" s="251"/>
      <c r="CD102" s="251"/>
      <c r="CE102" s="251"/>
      <c r="CF102" s="263"/>
      <c r="CG102" s="263"/>
      <c r="CH102" s="263"/>
      <c r="CI102" s="263"/>
      <c r="CJ102" s="263"/>
      <c r="CK102" s="251"/>
      <c r="CL102" s="251"/>
      <c r="CM102" s="251"/>
      <c r="CN102" s="251"/>
      <c r="CO102" s="251"/>
      <c r="CP102" s="251"/>
      <c r="CQ102" s="251"/>
      <c r="CR102" s="251"/>
      <c r="CS102" s="251"/>
      <c r="CT102" s="251"/>
      <c r="CU102" s="251"/>
      <c r="CV102" s="251"/>
      <c r="CW102" s="264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1:253" s="122" customFormat="1" ht="5.25" customHeight="1">
      <c r="A103" s="675"/>
      <c r="B103" s="676"/>
      <c r="C103" s="676"/>
      <c r="D103" s="676"/>
      <c r="E103" s="676"/>
      <c r="F103" s="676"/>
      <c r="G103" s="676"/>
      <c r="H103" s="676"/>
      <c r="I103" s="676"/>
      <c r="J103" s="676"/>
      <c r="K103" s="676"/>
      <c r="L103" s="676"/>
      <c r="M103" s="676"/>
      <c r="N103" s="676"/>
      <c r="O103" s="676"/>
      <c r="P103" s="676"/>
      <c r="Q103" s="676"/>
      <c r="R103" s="676"/>
      <c r="S103" s="676"/>
      <c r="T103" s="676"/>
      <c r="U103" s="676"/>
      <c r="V103" s="676"/>
      <c r="W103" s="676"/>
      <c r="X103" s="676"/>
      <c r="Y103" s="676"/>
      <c r="Z103" s="676"/>
      <c r="AA103" s="676"/>
      <c r="AB103" s="676"/>
      <c r="AC103" s="676"/>
      <c r="AD103" s="676"/>
      <c r="AE103" s="676"/>
      <c r="AF103" s="676"/>
      <c r="AG103" s="676"/>
      <c r="AH103" s="676"/>
      <c r="AI103" s="676"/>
      <c r="AJ103" s="676"/>
      <c r="AK103" s="676"/>
      <c r="AL103" s="676"/>
      <c r="AM103" s="676"/>
      <c r="AN103" s="676"/>
      <c r="AO103" s="676"/>
      <c r="AP103" s="676"/>
      <c r="AQ103" s="676"/>
      <c r="AR103" s="676"/>
      <c r="AS103" s="676"/>
      <c r="AT103" s="676"/>
      <c r="AU103" s="676"/>
      <c r="AV103" s="676"/>
      <c r="AW103" s="676"/>
      <c r="AX103" s="676"/>
      <c r="AY103" s="676"/>
      <c r="AZ103" s="676"/>
      <c r="BA103" s="676"/>
      <c r="BB103" s="676"/>
      <c r="BC103" s="676"/>
      <c r="BD103" s="676"/>
      <c r="BE103" s="676"/>
      <c r="BF103" s="676"/>
      <c r="BG103" s="676"/>
      <c r="BH103" s="676"/>
      <c r="BI103" s="676"/>
      <c r="BJ103" s="676"/>
      <c r="BK103" s="676"/>
      <c r="BL103" s="676"/>
      <c r="BM103" s="676"/>
      <c r="BN103" s="676"/>
      <c r="BO103" s="676"/>
      <c r="BP103" s="676"/>
      <c r="BQ103" s="676"/>
      <c r="BR103" s="676"/>
      <c r="BS103" s="676"/>
      <c r="BT103" s="676"/>
      <c r="BU103" s="676"/>
      <c r="BV103" s="676"/>
      <c r="BW103" s="676"/>
      <c r="BX103" s="676"/>
      <c r="BY103" s="676"/>
      <c r="BZ103" s="676"/>
      <c r="CA103" s="676"/>
      <c r="CB103" s="676"/>
      <c r="CC103" s="676"/>
      <c r="CD103" s="676"/>
      <c r="CE103" s="676"/>
      <c r="CF103" s="676"/>
      <c r="CG103" s="676"/>
      <c r="CH103" s="676"/>
      <c r="CI103" s="676"/>
      <c r="CJ103" s="676"/>
      <c r="CK103" s="676"/>
      <c r="CL103" s="676"/>
      <c r="CM103" s="676"/>
      <c r="CN103" s="676"/>
      <c r="CO103" s="676"/>
      <c r="CP103" s="676"/>
      <c r="CQ103" s="676"/>
      <c r="CR103" s="676"/>
      <c r="CS103" s="676"/>
      <c r="CT103" s="676"/>
      <c r="CU103" s="676"/>
      <c r="CV103" s="676"/>
      <c r="CW103" s="676"/>
      <c r="HZ103" s="342"/>
      <c r="IA103" s="342"/>
      <c r="IB103" s="342"/>
      <c r="IC103" s="342"/>
      <c r="ID103" s="342"/>
      <c r="IE103" s="342"/>
      <c r="IF103" s="342"/>
      <c r="IG103" s="342"/>
      <c r="IH103" s="342"/>
      <c r="II103" s="342"/>
      <c r="IJ103" s="342"/>
      <c r="IK103" s="342"/>
      <c r="IL103" s="342"/>
      <c r="IM103" s="342"/>
      <c r="IN103" s="342"/>
      <c r="IO103" s="342"/>
      <c r="IP103" s="342"/>
      <c r="IQ103" s="342"/>
      <c r="IR103" s="342"/>
      <c r="IS103" s="342"/>
    </row>
    <row r="104" spans="1:99" ht="11.2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C104" s="417"/>
      <c r="BD104" s="417"/>
      <c r="BE104" s="417"/>
      <c r="BF104" s="417"/>
      <c r="BG104" s="417"/>
      <c r="BH104" s="417"/>
      <c r="BI104" s="417"/>
      <c r="BJ104"/>
      <c r="BK104" s="418"/>
      <c r="BL104" s="418"/>
      <c r="BM104" s="418"/>
      <c r="BN104" s="418"/>
      <c r="BP104" s="419"/>
      <c r="BR104" s="420"/>
      <c r="BS104" s="420"/>
      <c r="BT104" s="420"/>
      <c r="BV104" s="421"/>
      <c r="BW104" s="421"/>
      <c r="BY104" s="422"/>
      <c r="BZ104" s="422"/>
      <c r="CB104" s="423"/>
      <c r="CD104" s="424"/>
      <c r="CF104" s="425"/>
      <c r="CG104" s="425"/>
      <c r="CH104" s="425"/>
      <c r="CI104" s="425"/>
      <c r="CJ104" s="425"/>
      <c r="CK104" s="425"/>
      <c r="CL104" s="425"/>
      <c r="CM104" s="425"/>
      <c r="CN104" s="425"/>
      <c r="CP104" s="207"/>
      <c r="CQ104" s="207"/>
      <c r="CS104" s="426"/>
      <c r="CT104" s="426"/>
      <c r="CU104" s="426"/>
    </row>
    <row r="105" spans="1:256" s="132" customFormat="1" ht="11.25" customHeight="1">
      <c r="A105" s="122"/>
      <c r="B105" s="123"/>
      <c r="C105" s="124" t="s">
        <v>295</v>
      </c>
      <c r="D105" s="124"/>
      <c r="E105" s="124"/>
      <c r="F105" s="124"/>
      <c r="G105" s="124"/>
      <c r="H105" s="128"/>
      <c r="I105" s="129"/>
      <c r="J105" s="129"/>
      <c r="K105" s="129"/>
      <c r="L105" s="128"/>
      <c r="M105" s="128"/>
      <c r="N105" s="129"/>
      <c r="O105" s="129"/>
      <c r="P105" s="130"/>
      <c r="Q105" s="416"/>
      <c r="R105" s="416"/>
      <c r="S105" s="416"/>
      <c r="T105" s="416"/>
      <c r="U105" s="416"/>
      <c r="V105" s="416"/>
      <c r="W105" s="416"/>
      <c r="X105" s="416"/>
      <c r="Y105" s="416"/>
      <c r="Z105" s="416"/>
      <c r="AA105" s="416"/>
      <c r="AB105" s="416"/>
      <c r="AU105" s="133"/>
      <c r="AV105" s="133"/>
      <c r="AW105" s="133"/>
      <c r="AX105" s="133"/>
      <c r="AY105" s="133"/>
      <c r="AZ105" s="133"/>
      <c r="BA105" s="133"/>
      <c r="BB105"/>
      <c r="BC105" s="417" t="s">
        <v>296</v>
      </c>
      <c r="BD105" s="417"/>
      <c r="BE105" s="417"/>
      <c r="BF105" s="417"/>
      <c r="BG105" s="417"/>
      <c r="BH105" s="417"/>
      <c r="BI105" s="417"/>
      <c r="BJ105"/>
      <c r="BK105" s="418" t="s">
        <v>297</v>
      </c>
      <c r="BL105" s="418"/>
      <c r="BM105" s="418"/>
      <c r="BN105" s="418"/>
      <c r="BO105"/>
      <c r="BP105" s="419"/>
      <c r="BQ105" s="427"/>
      <c r="BR105" s="420"/>
      <c r="BS105" s="420"/>
      <c r="BT105" s="420"/>
      <c r="BU105" s="133"/>
      <c r="BV105" s="421"/>
      <c r="BW105" s="421"/>
      <c r="BX105" s="133"/>
      <c r="BY105" s="422"/>
      <c r="BZ105" s="422"/>
      <c r="CA105" s="133"/>
      <c r="CB105" s="423"/>
      <c r="CD105" s="424"/>
      <c r="CF105" s="425"/>
      <c r="CG105" s="425"/>
      <c r="CH105" s="425"/>
      <c r="CI105" s="425"/>
      <c r="CJ105" s="425"/>
      <c r="CK105" s="428"/>
      <c r="CL105" s="428"/>
      <c r="CM105" s="428"/>
      <c r="CN105" s="428"/>
      <c r="CP105" s="429" t="s">
        <v>298</v>
      </c>
      <c r="CQ105" s="429"/>
      <c r="CR105" s="429"/>
      <c r="CS105" s="429"/>
      <c r="CT105" s="429"/>
      <c r="CU105" s="426"/>
      <c r="CW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1:256" s="132" customFormat="1" ht="11.25" customHeight="1">
      <c r="A106" s="122"/>
      <c r="B106" s="123"/>
      <c r="C106" s="124"/>
      <c r="V106" s="416"/>
      <c r="W106" s="416"/>
      <c r="X106" s="416"/>
      <c r="Y106" s="416"/>
      <c r="Z106" s="416"/>
      <c r="AA106" s="416"/>
      <c r="AB106" s="416"/>
      <c r="AU106" s="133"/>
      <c r="AV106" s="133"/>
      <c r="AW106" s="133"/>
      <c r="AX106" s="133"/>
      <c r="AY106" s="133"/>
      <c r="AZ106" s="133"/>
      <c r="BA106" s="133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 s="419"/>
      <c r="BQ106"/>
      <c r="BR106" s="420"/>
      <c r="BS106" s="420"/>
      <c r="BT106" s="420"/>
      <c r="BU106" s="133"/>
      <c r="BV106" s="421"/>
      <c r="BW106" s="421"/>
      <c r="BX106" s="133"/>
      <c r="BY106" s="422"/>
      <c r="BZ106" s="422"/>
      <c r="CA106" s="133"/>
      <c r="CB106" s="423"/>
      <c r="CD106" s="424"/>
      <c r="CF106" s="428"/>
      <c r="CG106" s="428"/>
      <c r="CH106" s="428"/>
      <c r="CI106" s="428"/>
      <c r="CJ106" s="428"/>
      <c r="CK106" s="428"/>
      <c r="CL106" s="428"/>
      <c r="CM106" s="428"/>
      <c r="CN106" s="428"/>
      <c r="CQ106"/>
      <c r="CR106"/>
      <c r="CS106" s="430" t="s">
        <v>299</v>
      </c>
      <c r="CT106" s="430"/>
      <c r="CU106" s="430"/>
      <c r="CV106" s="430"/>
      <c r="CW106" s="430"/>
      <c r="CX106"/>
      <c r="CY106" s="431"/>
      <c r="CZ106" s="431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1:256" s="132" customFormat="1" ht="11.25" customHeight="1">
      <c r="A107" s="122"/>
      <c r="B107" s="123"/>
      <c r="C107" s="124"/>
      <c r="D107" s="124"/>
      <c r="E107" s="124"/>
      <c r="F107" s="124"/>
      <c r="G107" s="124"/>
      <c r="H107" s="124"/>
      <c r="I107" s="129"/>
      <c r="J107" s="129"/>
      <c r="K107" s="129"/>
      <c r="L107" s="128"/>
      <c r="M107" s="128"/>
      <c r="N107" s="129"/>
      <c r="O107" s="129"/>
      <c r="P107" s="130"/>
      <c r="Q107" s="416"/>
      <c r="R107" s="416"/>
      <c r="S107" s="416"/>
      <c r="T107" s="416"/>
      <c r="U107" s="416"/>
      <c r="V107" s="416"/>
      <c r="W107" s="416"/>
      <c r="X107" s="416"/>
      <c r="Y107" s="416"/>
      <c r="Z107" s="416"/>
      <c r="AA107" s="416"/>
      <c r="AB107" s="416"/>
      <c r="AU107" s="133"/>
      <c r="AV107" s="133"/>
      <c r="AW107" s="133"/>
      <c r="AX107" s="133"/>
      <c r="AY107" s="133"/>
      <c r="AZ107" s="133"/>
      <c r="BA107" s="133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 s="432" t="s">
        <v>300</v>
      </c>
      <c r="BP107" s="432"/>
      <c r="BQ107" s="432"/>
      <c r="BR107" s="432"/>
      <c r="BS107" s="432"/>
      <c r="BT107" s="432"/>
      <c r="BU107" s="432"/>
      <c r="BV107" s="432"/>
      <c r="BW107" s="432"/>
      <c r="BX107" s="432"/>
      <c r="BY107" s="422"/>
      <c r="BZ107" s="422"/>
      <c r="CA107" s="133"/>
      <c r="CB107" s="423"/>
      <c r="CD107" s="424"/>
      <c r="CE107"/>
      <c r="CF107" s="433" t="s">
        <v>301</v>
      </c>
      <c r="CG107" s="433"/>
      <c r="CH107" s="433"/>
      <c r="CI107" s="433"/>
      <c r="CJ107" s="433"/>
      <c r="CK107" s="433"/>
      <c r="CL107" s="433"/>
      <c r="CM107" s="433"/>
      <c r="CN107" s="433"/>
      <c r="CQ107"/>
      <c r="CR107"/>
      <c r="CS107" s="434" t="s">
        <v>302</v>
      </c>
      <c r="CT107" s="434"/>
      <c r="CU107" s="434"/>
      <c r="CV107" s="434"/>
      <c r="CW107" s="434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1:256" s="132" customFormat="1" ht="11.25" customHeight="1">
      <c r="A108" s="122"/>
      <c r="B108" s="123"/>
      <c r="C108" s="435"/>
      <c r="D108" s="125"/>
      <c r="E108" s="126"/>
      <c r="F108" s="127"/>
      <c r="G108" s="126"/>
      <c r="H108" s="128"/>
      <c r="I108" s="129"/>
      <c r="J108" s="129"/>
      <c r="K108" s="129"/>
      <c r="L108" s="128"/>
      <c r="M108" s="128"/>
      <c r="N108" s="129"/>
      <c r="O108" s="129"/>
      <c r="P108" s="130"/>
      <c r="Q108" s="416"/>
      <c r="R108" s="416"/>
      <c r="S108" s="416"/>
      <c r="T108" s="416"/>
      <c r="U108" s="416"/>
      <c r="V108" s="416"/>
      <c r="W108" s="416"/>
      <c r="X108" s="416"/>
      <c r="Y108" s="416"/>
      <c r="Z108" s="416"/>
      <c r="AA108" s="416"/>
      <c r="AB108" s="416"/>
      <c r="AU108" s="133"/>
      <c r="AV108" s="133"/>
      <c r="AW108" s="133"/>
      <c r="AX108" s="133"/>
      <c r="AY108" s="133"/>
      <c r="AZ108" s="133"/>
      <c r="BA108" s="133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 s="420"/>
      <c r="BS108" s="420"/>
      <c r="BT108" s="420"/>
      <c r="BU108" s="133"/>
      <c r="BV108" s="421"/>
      <c r="BW108" s="421"/>
      <c r="BX108" s="133"/>
      <c r="BY108" s="422"/>
      <c r="BZ108" s="422"/>
      <c r="CA108" s="133"/>
      <c r="CB108" s="423"/>
      <c r="CD108" s="424"/>
      <c r="CW108"/>
      <c r="CX108"/>
      <c r="CY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1:256" s="132" customFormat="1" ht="11.25" customHeight="1">
      <c r="A109" s="122"/>
      <c r="B109" s="123"/>
      <c r="C109" s="436" t="s">
        <v>303</v>
      </c>
      <c r="D109" s="436"/>
      <c r="E109" s="436"/>
      <c r="F109" s="436"/>
      <c r="G109" s="436"/>
      <c r="H109" s="436"/>
      <c r="I109" s="436"/>
      <c r="J109" s="436"/>
      <c r="K109" s="436"/>
      <c r="L109" s="436"/>
      <c r="M109" s="436"/>
      <c r="N109" s="129"/>
      <c r="O109" s="129"/>
      <c r="P109" s="130"/>
      <c r="Q109" s="128"/>
      <c r="R109" s="131"/>
      <c r="AU109" s="133"/>
      <c r="AV109" s="133"/>
      <c r="AW109" s="133"/>
      <c r="AX109" s="133"/>
      <c r="AY109" s="133"/>
      <c r="AZ109" s="133"/>
      <c r="BA109" s="133"/>
      <c r="BB109"/>
      <c r="BC109"/>
      <c r="BD109"/>
      <c r="BE109"/>
      <c r="BF109"/>
      <c r="BG109"/>
      <c r="BH109"/>
      <c r="BI109"/>
      <c r="BJ109" s="133"/>
      <c r="BK109" s="133"/>
      <c r="BL109" s="133"/>
      <c r="BM109" s="133"/>
      <c r="BN109" s="133"/>
      <c r="BO109" s="133"/>
      <c r="BP109" s="133"/>
      <c r="BQ109" s="133"/>
      <c r="BR109" s="437" t="s">
        <v>304</v>
      </c>
      <c r="BS109" s="437"/>
      <c r="BT109" s="437"/>
      <c r="BU109" s="437"/>
      <c r="BV109" s="437"/>
      <c r="BW109" s="437"/>
      <c r="BX109" s="438"/>
      <c r="BY109" s="422"/>
      <c r="BZ109" s="422"/>
      <c r="CA109" s="438"/>
      <c r="CB109" s="423"/>
      <c r="CD109" s="424"/>
      <c r="CF109"/>
      <c r="CG109"/>
      <c r="CH109"/>
      <c r="CI109"/>
      <c r="CW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1:256" s="132" customFormat="1" ht="11.25" customHeight="1">
      <c r="A110" s="122"/>
      <c r="B110" s="123"/>
      <c r="C110" s="124"/>
      <c r="D110" s="125"/>
      <c r="E110" s="126"/>
      <c r="F110" s="127"/>
      <c r="G110" s="126"/>
      <c r="H110" s="128"/>
      <c r="I110" s="129"/>
      <c r="J110" s="129"/>
      <c r="K110" s="129"/>
      <c r="L110" s="128"/>
      <c r="M110" s="128"/>
      <c r="N110" s="129"/>
      <c r="O110" s="129"/>
      <c r="P110" s="130"/>
      <c r="Q110" s="128"/>
      <c r="R110" s="131"/>
      <c r="AE110"/>
      <c r="AW110" s="133"/>
      <c r="AX110" s="133"/>
      <c r="AY110" s="133"/>
      <c r="AZ110" s="133"/>
      <c r="BA110" s="133"/>
      <c r="BB110"/>
      <c r="BC110"/>
      <c r="BD110"/>
      <c r="BE110"/>
      <c r="BF110"/>
      <c r="BG110" s="133"/>
      <c r="BH110" s="133"/>
      <c r="BI110" s="133"/>
      <c r="BJ110" s="133"/>
      <c r="BK110" s="133"/>
      <c r="BL110" s="133"/>
      <c r="BM110" s="133"/>
      <c r="BN110" s="133"/>
      <c r="BO110" s="133"/>
      <c r="BP110" s="133"/>
      <c r="BQ110" s="133"/>
      <c r="BR110" s="133"/>
      <c r="BS110" s="133"/>
      <c r="BT110" s="133"/>
      <c r="BU110" s="133"/>
      <c r="BV110" s="421"/>
      <c r="BW110" s="421"/>
      <c r="BX110" s="133"/>
      <c r="BY110" s="422"/>
      <c r="BZ110" s="422"/>
      <c r="CA110" s="133"/>
      <c r="CB110" s="423"/>
      <c r="CD110" s="424"/>
      <c r="CW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1:256" s="132" customFormat="1" ht="11.25" customHeight="1">
      <c r="A111" s="122"/>
      <c r="B111" s="123"/>
      <c r="C111" s="124"/>
      <c r="D111" s="125"/>
      <c r="E111" s="126"/>
      <c r="F111" s="127"/>
      <c r="G111" s="126"/>
      <c r="H111" s="128"/>
      <c r="I111" s="129"/>
      <c r="J111" s="129"/>
      <c r="K111" s="129"/>
      <c r="L111" s="128"/>
      <c r="M111" s="128"/>
      <c r="N111" s="129"/>
      <c r="O111" s="129"/>
      <c r="P111" s="130"/>
      <c r="Q111" s="128"/>
      <c r="R111" s="131"/>
      <c r="AU111" s="133"/>
      <c r="AV111" s="133"/>
      <c r="AW111" s="133"/>
      <c r="AX111" s="133"/>
      <c r="AY111" s="133"/>
      <c r="AZ111" s="133"/>
      <c r="BA111" s="133"/>
      <c r="BB111"/>
      <c r="BC111"/>
      <c r="BD111"/>
      <c r="BE111"/>
      <c r="BF111"/>
      <c r="BG111" s="133"/>
      <c r="BH111" s="133"/>
      <c r="BI111" s="133"/>
      <c r="BJ111" s="133"/>
      <c r="BK111" s="133"/>
      <c r="BL111" s="133"/>
      <c r="BM111" s="133"/>
      <c r="BN111" s="133"/>
      <c r="BO111" s="133"/>
      <c r="BP111" s="133"/>
      <c r="BQ111" s="133"/>
      <c r="BR111" s="133"/>
      <c r="BS111" s="133"/>
      <c r="BT111" s="133"/>
      <c r="BU111" s="133"/>
      <c r="BV111" s="439" t="s">
        <v>305</v>
      </c>
      <c r="BW111" s="439"/>
      <c r="BX111" s="439"/>
      <c r="BY111" s="439"/>
      <c r="BZ111" s="439"/>
      <c r="CA111" s="439"/>
      <c r="CB111" s="439"/>
      <c r="CC111" s="439"/>
      <c r="CD111" s="439"/>
      <c r="CE111" s="439"/>
      <c r="CF111" s="440"/>
      <c r="CW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1:256" s="132" customFormat="1" ht="11.25" customHeight="1">
      <c r="A112" s="122"/>
      <c r="B112" s="123"/>
      <c r="C112" s="124"/>
      <c r="D112" s="125"/>
      <c r="E112" s="126"/>
      <c r="F112" s="127"/>
      <c r="G112" s="126"/>
      <c r="H112" s="128"/>
      <c r="I112" s="129"/>
      <c r="J112" s="129"/>
      <c r="K112" s="129"/>
      <c r="L112" s="128"/>
      <c r="M112" s="128"/>
      <c r="N112" s="129"/>
      <c r="O112" s="129"/>
      <c r="P112" s="130"/>
      <c r="Q112" s="128"/>
      <c r="R112" s="131"/>
      <c r="AU112" s="133"/>
      <c r="AV112" s="133"/>
      <c r="AW112" s="133"/>
      <c r="AX112" s="133"/>
      <c r="AY112" s="133"/>
      <c r="AZ112" s="133"/>
      <c r="BA112" s="133"/>
      <c r="BB112"/>
      <c r="BC112"/>
      <c r="BD112"/>
      <c r="BE112"/>
      <c r="BF112"/>
      <c r="BG112" s="133"/>
      <c r="BH112" s="133"/>
      <c r="BI112" s="133"/>
      <c r="BJ112" s="133"/>
      <c r="BK112" s="133"/>
      <c r="BL112" s="133"/>
      <c r="BM112" s="133"/>
      <c r="BN112" s="133"/>
      <c r="BO112" s="133"/>
      <c r="BP112" s="133"/>
      <c r="BQ112" s="133"/>
      <c r="BR112" s="133"/>
      <c r="BS112" s="133"/>
      <c r="BT112" s="133"/>
      <c r="BU112" s="133"/>
      <c r="BV112" s="133"/>
      <c r="BW112" s="133"/>
      <c r="BX112" s="133"/>
      <c r="BY112" s="422"/>
      <c r="BZ112" s="422"/>
      <c r="CA112" s="133"/>
      <c r="CB112" s="423"/>
      <c r="CD112" s="424"/>
      <c r="CU112"/>
      <c r="CW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1:256" s="132" customFormat="1" ht="11.25" customHeight="1">
      <c r="A113" s="122"/>
      <c r="B113" s="123"/>
      <c r="C113" s="124"/>
      <c r="D113" s="125"/>
      <c r="E113" s="126"/>
      <c r="F113" s="127"/>
      <c r="G113" s="126"/>
      <c r="H113" s="128"/>
      <c r="I113" s="129"/>
      <c r="J113" s="129"/>
      <c r="K113" s="129"/>
      <c r="L113" s="128"/>
      <c r="M113" s="128"/>
      <c r="N113" s="129"/>
      <c r="O113" s="129"/>
      <c r="P113" s="130"/>
      <c r="Q113" s="128"/>
      <c r="R113" s="131"/>
      <c r="AU113" s="133"/>
      <c r="AV113" s="133"/>
      <c r="AW113" s="133"/>
      <c r="AX113" s="133"/>
      <c r="AY113" s="133"/>
      <c r="AZ113" s="133"/>
      <c r="BA113" s="133"/>
      <c r="BB113"/>
      <c r="BC113"/>
      <c r="BD113"/>
      <c r="BE113"/>
      <c r="BF113"/>
      <c r="BG113" s="133"/>
      <c r="BH113" s="133"/>
      <c r="BI113" s="133"/>
      <c r="BJ113" s="133"/>
      <c r="BK113" s="133"/>
      <c r="BL113" s="133"/>
      <c r="BM113" s="133"/>
      <c r="BN113" s="133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441" t="s">
        <v>306</v>
      </c>
      <c r="BZ113" s="441"/>
      <c r="CA113" s="441"/>
      <c r="CB113" s="441"/>
      <c r="CC113" s="441"/>
      <c r="CD113" s="441"/>
      <c r="CE113" s="431"/>
      <c r="CF113" s="431"/>
      <c r="CG113" s="431"/>
      <c r="CH113" s="431"/>
      <c r="CI113" s="431"/>
      <c r="CJ113" s="431"/>
      <c r="CW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1:256" s="132" customFormat="1" ht="11.25" customHeight="1">
      <c r="A114" s="122"/>
      <c r="B114" s="123"/>
      <c r="C114" s="124"/>
      <c r="D114" s="125"/>
      <c r="E114" s="126"/>
      <c r="F114" s="127"/>
      <c r="G114" s="126"/>
      <c r="H114" s="128"/>
      <c r="I114" s="129"/>
      <c r="J114" s="129"/>
      <c r="K114" s="129"/>
      <c r="L114" s="128"/>
      <c r="M114" s="128"/>
      <c r="N114" s="129"/>
      <c r="O114" s="442"/>
      <c r="P114" s="443"/>
      <c r="Q114" s="444"/>
      <c r="R114" s="445"/>
      <c r="S114" s="133"/>
      <c r="T114" s="133"/>
      <c r="U114" s="133"/>
      <c r="V114" s="133"/>
      <c r="W114" s="133"/>
      <c r="X114" s="133"/>
      <c r="Y114" s="133"/>
      <c r="Z114" s="133"/>
      <c r="AA114" s="133"/>
      <c r="AB114" s="133"/>
      <c r="AC114" s="133"/>
      <c r="AU114" s="133"/>
      <c r="AV114" s="133"/>
      <c r="AW114" s="133"/>
      <c r="AX114" s="133"/>
      <c r="AY114" s="133"/>
      <c r="AZ114" s="133"/>
      <c r="BA114" s="133"/>
      <c r="BB114"/>
      <c r="BC114"/>
      <c r="BD114"/>
      <c r="BE114"/>
      <c r="BF114"/>
      <c r="BG114" s="133"/>
      <c r="BH114" s="133"/>
      <c r="BI114" s="133"/>
      <c r="BJ114" s="133"/>
      <c r="BK114" s="133"/>
      <c r="BL114" s="133"/>
      <c r="BM114" s="133"/>
      <c r="BN114" s="133"/>
      <c r="BO114" s="133"/>
      <c r="BP114" s="133"/>
      <c r="BQ114" s="133"/>
      <c r="BR114" s="133"/>
      <c r="BS114" s="133"/>
      <c r="BT114" s="133"/>
      <c r="BU114" s="133"/>
      <c r="BV114" s="133"/>
      <c r="BW114" s="133"/>
      <c r="BX114" s="133"/>
      <c r="BY114" s="133"/>
      <c r="BZ114" s="133"/>
      <c r="CA114" s="133"/>
      <c r="CB114" s="423"/>
      <c r="CD114" s="424"/>
      <c r="CW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1:256" s="132" customFormat="1" ht="11.25" customHeight="1">
      <c r="A115" s="122"/>
      <c r="B115" s="123"/>
      <c r="C115" s="124"/>
      <c r="D115" s="125"/>
      <c r="E115" s="126"/>
      <c r="F115" s="127"/>
      <c r="G115" s="126"/>
      <c r="H115" s="128"/>
      <c r="I115" s="129"/>
      <c r="J115" s="129"/>
      <c r="K115" s="129"/>
      <c r="L115" s="128"/>
      <c r="M115" s="128"/>
      <c r="N115" s="129"/>
      <c r="O115" s="442"/>
      <c r="P115" s="443"/>
      <c r="Q115" s="444"/>
      <c r="R115" s="445"/>
      <c r="S115" s="133"/>
      <c r="T115" s="133"/>
      <c r="U115" s="133"/>
      <c r="V115" s="133"/>
      <c r="W115" s="133"/>
      <c r="X115" s="133"/>
      <c r="Y115" s="133"/>
      <c r="Z115" s="133"/>
      <c r="AA115" s="133"/>
      <c r="AB115" s="133"/>
      <c r="AC115" s="133"/>
      <c r="AU115" s="133"/>
      <c r="AV115" s="133"/>
      <c r="AW115" s="133"/>
      <c r="AX115" s="133"/>
      <c r="AY115" s="133"/>
      <c r="AZ115" s="133"/>
      <c r="BA115" s="133"/>
      <c r="BB115"/>
      <c r="BC115"/>
      <c r="BD115"/>
      <c r="BE115"/>
      <c r="BF115"/>
      <c r="BG115" s="133"/>
      <c r="BH115" s="133"/>
      <c r="BI115" s="133"/>
      <c r="BJ115" s="133"/>
      <c r="BK115" s="133"/>
      <c r="BL115" s="133"/>
      <c r="BM115" s="133"/>
      <c r="BN115" s="133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446" t="s">
        <v>307</v>
      </c>
      <c r="CB115" s="447"/>
      <c r="CC115" s="447"/>
      <c r="CD115" s="447"/>
      <c r="CE115" s="447"/>
      <c r="CF115" s="447"/>
      <c r="CG115" s="447"/>
      <c r="CH115" s="447"/>
      <c r="CI115" s="431"/>
      <c r="CJ115" s="431"/>
      <c r="CK115" s="431"/>
      <c r="CL115" s="431"/>
      <c r="CW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1:256" s="132" customFormat="1" ht="11.25" customHeight="1">
      <c r="A116" s="122"/>
      <c r="B116" s="123"/>
      <c r="C116" s="124"/>
      <c r="D116" s="125"/>
      <c r="E116" s="126"/>
      <c r="F116" s="127"/>
      <c r="G116" s="126"/>
      <c r="H116" s="128"/>
      <c r="I116" s="129"/>
      <c r="J116" s="129"/>
      <c r="K116" s="129"/>
      <c r="L116" s="128"/>
      <c r="M116" s="128"/>
      <c r="N116" s="129"/>
      <c r="O116" s="442"/>
      <c r="P116" s="443"/>
      <c r="Q116" s="444"/>
      <c r="R116" s="445"/>
      <c r="S116" s="133"/>
      <c r="T116" s="133"/>
      <c r="U116" s="133"/>
      <c r="V116" s="133"/>
      <c r="W116" s="133"/>
      <c r="X116" s="133"/>
      <c r="Y116" s="133"/>
      <c r="Z116" s="133"/>
      <c r="AA116" s="133"/>
      <c r="AB116" s="133"/>
      <c r="AC116" s="133"/>
      <c r="AU116" s="133"/>
      <c r="AV116" s="133"/>
      <c r="AW116" s="133"/>
      <c r="AX116" s="133"/>
      <c r="AY116" s="133"/>
      <c r="AZ116" s="133"/>
      <c r="BA116" s="133"/>
      <c r="BB116"/>
      <c r="BC116"/>
      <c r="BD116"/>
      <c r="BE116"/>
      <c r="BF116"/>
      <c r="BG116" s="133"/>
      <c r="BH116" s="133"/>
      <c r="BI116" s="133"/>
      <c r="BJ116" s="133"/>
      <c r="BK116" s="133"/>
      <c r="BL116" s="133"/>
      <c r="BM116" s="133"/>
      <c r="BN116" s="133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3"/>
      <c r="CB116" s="133"/>
      <c r="CD116" s="424"/>
      <c r="CW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1:256" s="132" customFormat="1" ht="11.25" customHeight="1">
      <c r="A117" s="122"/>
      <c r="B117" s="123"/>
      <c r="C117" s="124"/>
      <c r="D117" s="125"/>
      <c r="E117" s="126"/>
      <c r="F117" s="127"/>
      <c r="G117" s="126"/>
      <c r="H117" s="128"/>
      <c r="I117" s="129"/>
      <c r="J117" s="129"/>
      <c r="K117" s="129"/>
      <c r="L117" s="128"/>
      <c r="M117" s="128"/>
      <c r="N117" s="129"/>
      <c r="O117" s="442"/>
      <c r="P117" s="342"/>
      <c r="Q117" s="448"/>
      <c r="R117" s="448"/>
      <c r="S117" s="448"/>
      <c r="T117" s="448"/>
      <c r="U117" s="448"/>
      <c r="V117" s="448"/>
      <c r="W117" s="448"/>
      <c r="X117" s="448"/>
      <c r="Y117" s="448"/>
      <c r="Z117" s="448"/>
      <c r="AA117" s="448"/>
      <c r="AB117" s="133"/>
      <c r="AC117" s="133"/>
      <c r="AU117" s="133"/>
      <c r="AV117" s="133"/>
      <c r="AW117" s="133"/>
      <c r="AX117" s="133"/>
      <c r="AY117" s="133"/>
      <c r="AZ117" s="133"/>
      <c r="BA117" s="133"/>
      <c r="BB117"/>
      <c r="BC117" s="133"/>
      <c r="BD117" s="133"/>
      <c r="BE117" s="133"/>
      <c r="BF117" s="133"/>
      <c r="BG117" s="133"/>
      <c r="BH117" s="133"/>
      <c r="BI117" s="133"/>
      <c r="BJ117" s="133"/>
      <c r="BK117" s="133"/>
      <c r="BL117" s="133"/>
      <c r="BM117" s="133"/>
      <c r="BN117" s="133"/>
      <c r="BO117" s="133"/>
      <c r="BP117" s="133"/>
      <c r="BQ117" s="133"/>
      <c r="BR117" s="133"/>
      <c r="BS117" s="133"/>
      <c r="BT117" s="133"/>
      <c r="BU117" s="133"/>
      <c r="BV117" s="133"/>
      <c r="BW117" s="133"/>
      <c r="BX117" s="133"/>
      <c r="BY117" s="133"/>
      <c r="BZ117" s="133"/>
      <c r="CA117" s="133"/>
      <c r="CB117" s="133"/>
      <c r="CC117" s="449" t="s">
        <v>308</v>
      </c>
      <c r="CD117" s="449"/>
      <c r="CE117" s="449"/>
      <c r="CF117" s="449"/>
      <c r="CG117" s="449"/>
      <c r="CH117" s="449"/>
      <c r="CI117" s="449"/>
      <c r="CJ117" s="449"/>
      <c r="CK117" s="449"/>
      <c r="CL117" s="431"/>
      <c r="CM117" s="431"/>
      <c r="CN117" s="431"/>
      <c r="CS117"/>
      <c r="CW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12:104" ht="11.25" customHeight="1">
      <c r="L118"/>
      <c r="BC118"/>
      <c r="BD118"/>
      <c r="BE118"/>
      <c r="BF118"/>
      <c r="BG118"/>
      <c r="BH118"/>
      <c r="BI118"/>
      <c r="BJ118"/>
      <c r="BK118"/>
      <c r="CW118" s="133"/>
      <c r="CX118" s="132"/>
      <c r="CY118" s="132"/>
      <c r="CZ118" s="133"/>
    </row>
    <row r="119" spans="12:104" ht="11.25" customHeight="1">
      <c r="L119"/>
      <c r="BL119" s="133"/>
      <c r="BM119" s="133"/>
      <c r="BN119" s="133"/>
      <c r="BO119" s="133"/>
      <c r="BP119" s="133"/>
      <c r="BQ119" s="133"/>
      <c r="BR119" s="133"/>
      <c r="BS119" s="133"/>
      <c r="BT119" s="133"/>
      <c r="BU119" s="133"/>
      <c r="BV119" s="133"/>
      <c r="BW119" s="133"/>
      <c r="BX119" s="133"/>
      <c r="BY119" s="133"/>
      <c r="BZ119" s="133"/>
      <c r="CA119" s="133"/>
      <c r="CB119" s="133"/>
      <c r="CC119" s="132"/>
      <c r="CD119" s="132"/>
      <c r="CE119" s="132"/>
      <c r="CF119" s="132"/>
      <c r="CG119" s="132"/>
      <c r="CH119" s="132"/>
      <c r="CI119" s="132"/>
      <c r="CJ119" s="132"/>
      <c r="CK119" s="132"/>
      <c r="CL119" s="132"/>
      <c r="CM119" s="132"/>
      <c r="CN119" s="132"/>
      <c r="CO119" s="132"/>
      <c r="CP119" s="132"/>
      <c r="CQ119" s="132"/>
      <c r="CR119" s="132"/>
      <c r="CS119" s="132"/>
      <c r="CT119" s="132"/>
      <c r="CU119" s="132"/>
      <c r="CV119" s="132"/>
      <c r="CW119" s="132"/>
      <c r="CX119" s="132"/>
      <c r="CY119" s="132"/>
      <c r="CZ119" s="133"/>
    </row>
    <row r="120" ht="11.25" customHeight="1">
      <c r="L120"/>
    </row>
    <row r="121" ht="11.25" customHeight="1">
      <c r="L121"/>
    </row>
    <row r="122" ht="11.25" customHeight="1">
      <c r="L122"/>
    </row>
    <row r="123" ht="11.25" customHeight="1">
      <c r="L123"/>
    </row>
    <row r="124" ht="11.25" customHeight="1">
      <c r="L124"/>
    </row>
    <row r="125" ht="11.25" customHeight="1">
      <c r="L125"/>
    </row>
    <row r="126" ht="11.25" customHeight="1">
      <c r="L126"/>
    </row>
    <row r="127" ht="11.25" customHeight="1">
      <c r="L127"/>
    </row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</sheetData>
  <sheetProtection selectLockedCells="1" selectUnlockedCells="1"/>
  <mergeCells count="851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6"/>
    <mergeCell ref="B4:B9"/>
    <mergeCell ref="P4:P9"/>
    <mergeCell ref="BB4:BB9"/>
    <mergeCell ref="BC4:BC9"/>
    <mergeCell ref="BD4:BD9"/>
    <mergeCell ref="BE4:BE9"/>
    <mergeCell ref="BF4:BF9"/>
    <mergeCell ref="BG4:BG9"/>
    <mergeCell ref="BH4:BH9"/>
    <mergeCell ref="BI4:BI9"/>
    <mergeCell ref="BJ4:BJ9"/>
    <mergeCell ref="BK4:BK9"/>
    <mergeCell ref="BL4:BL9"/>
    <mergeCell ref="BM4:BM9"/>
    <mergeCell ref="BN4:BN9"/>
    <mergeCell ref="BO4:BO9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4:CC9"/>
    <mergeCell ref="CD4:CD9"/>
    <mergeCell ref="CE4:CE9"/>
    <mergeCell ref="CF4:CF9"/>
    <mergeCell ref="CG4:CG9"/>
    <mergeCell ref="CH4:CH9"/>
    <mergeCell ref="CI4:CI9"/>
    <mergeCell ref="CJ4:CJ9"/>
    <mergeCell ref="CK4:CK9"/>
    <mergeCell ref="CL4:CL9"/>
    <mergeCell ref="CM4:CM9"/>
    <mergeCell ref="CN4:CN9"/>
    <mergeCell ref="CO4:CO9"/>
    <mergeCell ref="CP4:CP9"/>
    <mergeCell ref="CQ4:CQ9"/>
    <mergeCell ref="CR4:CR9"/>
    <mergeCell ref="CS4:CS9"/>
    <mergeCell ref="CT4:CT9"/>
    <mergeCell ref="CU4:CU9"/>
    <mergeCell ref="CV4:CV9"/>
    <mergeCell ref="CW4:CW9"/>
    <mergeCell ref="B10:CW10"/>
    <mergeCell ref="B11:B16"/>
    <mergeCell ref="M11:M16"/>
    <mergeCell ref="P11:P16"/>
    <mergeCell ref="BC11:BC16"/>
    <mergeCell ref="BD11:BD16"/>
    <mergeCell ref="BE11:BE16"/>
    <mergeCell ref="BF11:BF16"/>
    <mergeCell ref="BG11:BG16"/>
    <mergeCell ref="BH11:BH16"/>
    <mergeCell ref="BI11:BI16"/>
    <mergeCell ref="BJ11:BJ16"/>
    <mergeCell ref="BK11:BK16"/>
    <mergeCell ref="BL11:BL16"/>
    <mergeCell ref="BM11:BM16"/>
    <mergeCell ref="BN11:BN16"/>
    <mergeCell ref="BO11:BO16"/>
    <mergeCell ref="BP11:BP16"/>
    <mergeCell ref="BQ11:BQ16"/>
    <mergeCell ref="BR11:BR16"/>
    <mergeCell ref="BS11:BS16"/>
    <mergeCell ref="BT11:BT16"/>
    <mergeCell ref="BU11:BU16"/>
    <mergeCell ref="BV11:BV16"/>
    <mergeCell ref="BW11:BW16"/>
    <mergeCell ref="BX11:BX16"/>
    <mergeCell ref="BY11:BY16"/>
    <mergeCell ref="BZ11:BZ16"/>
    <mergeCell ref="CA11:CA16"/>
    <mergeCell ref="CB11:CB16"/>
    <mergeCell ref="CC11:CC16"/>
    <mergeCell ref="CD11:CD16"/>
    <mergeCell ref="CE11:CE16"/>
    <mergeCell ref="CF11:CF16"/>
    <mergeCell ref="CG11:CG16"/>
    <mergeCell ref="CH11:CH16"/>
    <mergeCell ref="CI11:CI16"/>
    <mergeCell ref="CJ11:CJ16"/>
    <mergeCell ref="CK11:CK16"/>
    <mergeCell ref="CL11:CL16"/>
    <mergeCell ref="CM11:CM16"/>
    <mergeCell ref="CN11:CN16"/>
    <mergeCell ref="CO11:CO16"/>
    <mergeCell ref="CP11:CP16"/>
    <mergeCell ref="CQ11:CQ16"/>
    <mergeCell ref="CR11:CR16"/>
    <mergeCell ref="CS11:CS16"/>
    <mergeCell ref="CT11:CT16"/>
    <mergeCell ref="CU11:CU16"/>
    <mergeCell ref="CV11:CV16"/>
    <mergeCell ref="CW11:CW16"/>
    <mergeCell ref="A17:CW17"/>
    <mergeCell ref="A18:A23"/>
    <mergeCell ref="B18:B23"/>
    <mergeCell ref="P18:P23"/>
    <mergeCell ref="BB18:BB22"/>
    <mergeCell ref="BC18:BC23"/>
    <mergeCell ref="BD18:BD23"/>
    <mergeCell ref="BE18:BE23"/>
    <mergeCell ref="BF18:BF23"/>
    <mergeCell ref="BG18:BG23"/>
    <mergeCell ref="BH18:BH23"/>
    <mergeCell ref="BI18:BI23"/>
    <mergeCell ref="BJ18:BJ23"/>
    <mergeCell ref="BK18:BK23"/>
    <mergeCell ref="BL18:BL23"/>
    <mergeCell ref="BM18:BM23"/>
    <mergeCell ref="BN18:BN23"/>
    <mergeCell ref="BO18:BO23"/>
    <mergeCell ref="BP18:BP23"/>
    <mergeCell ref="BQ18:BQ23"/>
    <mergeCell ref="BR18:BR23"/>
    <mergeCell ref="BS18:BS23"/>
    <mergeCell ref="BT18:BT23"/>
    <mergeCell ref="BU18:BU23"/>
    <mergeCell ref="BV18:BV23"/>
    <mergeCell ref="BW18:BW23"/>
    <mergeCell ref="BX18:BX23"/>
    <mergeCell ref="BY18:BY23"/>
    <mergeCell ref="BZ18:BZ23"/>
    <mergeCell ref="CA18:CA23"/>
    <mergeCell ref="CB18:CB23"/>
    <mergeCell ref="CC18:CC23"/>
    <mergeCell ref="CD18:CD23"/>
    <mergeCell ref="CE18:CE23"/>
    <mergeCell ref="CF18:CF23"/>
    <mergeCell ref="CG18:CG23"/>
    <mergeCell ref="CH18:CH23"/>
    <mergeCell ref="CI18:CI23"/>
    <mergeCell ref="CJ18:CJ23"/>
    <mergeCell ref="CK18:CK23"/>
    <mergeCell ref="CL18:CL23"/>
    <mergeCell ref="CM18:CM23"/>
    <mergeCell ref="CN18:CN23"/>
    <mergeCell ref="CO18:CO23"/>
    <mergeCell ref="CP18:CP23"/>
    <mergeCell ref="CQ18:CQ23"/>
    <mergeCell ref="CR18:CR23"/>
    <mergeCell ref="CS18:CS23"/>
    <mergeCell ref="CT18:CT23"/>
    <mergeCell ref="CU18:CU23"/>
    <mergeCell ref="CV18:CV23"/>
    <mergeCell ref="CW18:CW23"/>
    <mergeCell ref="A24:CW24"/>
    <mergeCell ref="A25:A36"/>
    <mergeCell ref="B25:B29"/>
    <mergeCell ref="P25:P29"/>
    <mergeCell ref="BB25:BB29"/>
    <mergeCell ref="BC25:BC29"/>
    <mergeCell ref="BD25:BD29"/>
    <mergeCell ref="BE25:BE29"/>
    <mergeCell ref="BF25:BF29"/>
    <mergeCell ref="BG25:BG29"/>
    <mergeCell ref="BH25:BH29"/>
    <mergeCell ref="BI25:BI29"/>
    <mergeCell ref="BJ25:BJ29"/>
    <mergeCell ref="BK25:BK29"/>
    <mergeCell ref="BL25:BL29"/>
    <mergeCell ref="BM25:BM29"/>
    <mergeCell ref="BN25:BN29"/>
    <mergeCell ref="BO25:BO29"/>
    <mergeCell ref="BP25:BP29"/>
    <mergeCell ref="BQ25:BQ29"/>
    <mergeCell ref="BR25:BR29"/>
    <mergeCell ref="BS25:BS29"/>
    <mergeCell ref="BT25:BT29"/>
    <mergeCell ref="BU25:BU29"/>
    <mergeCell ref="BV25:BV29"/>
    <mergeCell ref="BW25:BW29"/>
    <mergeCell ref="BX25:BX29"/>
    <mergeCell ref="BY25:BY29"/>
    <mergeCell ref="BZ25:BZ29"/>
    <mergeCell ref="CA25:CA29"/>
    <mergeCell ref="CB25:CB29"/>
    <mergeCell ref="CC25:CC29"/>
    <mergeCell ref="CD25:CD29"/>
    <mergeCell ref="CE25:CE29"/>
    <mergeCell ref="CF25:CF29"/>
    <mergeCell ref="CG25:CG29"/>
    <mergeCell ref="CH25:CH29"/>
    <mergeCell ref="CI25:CI29"/>
    <mergeCell ref="CJ25:CJ29"/>
    <mergeCell ref="CK25:CK29"/>
    <mergeCell ref="CL25:CL29"/>
    <mergeCell ref="CM25:CM29"/>
    <mergeCell ref="CN25:CN29"/>
    <mergeCell ref="CO25:CO29"/>
    <mergeCell ref="CP25:CP29"/>
    <mergeCell ref="CQ25:CQ29"/>
    <mergeCell ref="CR25:CR29"/>
    <mergeCell ref="CS25:CS29"/>
    <mergeCell ref="CT25:CT29"/>
    <mergeCell ref="CU25:CU29"/>
    <mergeCell ref="CW25:CW29"/>
    <mergeCell ref="B30:CW30"/>
    <mergeCell ref="B31:B36"/>
    <mergeCell ref="P31:P36"/>
    <mergeCell ref="BB31:BB36"/>
    <mergeCell ref="BC31:BC36"/>
    <mergeCell ref="BD31:BD36"/>
    <mergeCell ref="BE31:BE36"/>
    <mergeCell ref="BF31:BF36"/>
    <mergeCell ref="BG31:BG36"/>
    <mergeCell ref="BH31:BH36"/>
    <mergeCell ref="BI31:BI36"/>
    <mergeCell ref="BJ31:BJ36"/>
    <mergeCell ref="BK31:BK36"/>
    <mergeCell ref="BL31:BL36"/>
    <mergeCell ref="BM31:BM36"/>
    <mergeCell ref="BN31:BN36"/>
    <mergeCell ref="BO31:BO36"/>
    <mergeCell ref="BP31:BP36"/>
    <mergeCell ref="BQ31:BQ36"/>
    <mergeCell ref="BR31:BR36"/>
    <mergeCell ref="BS31:BS36"/>
    <mergeCell ref="BT31:BT36"/>
    <mergeCell ref="BU31:BU36"/>
    <mergeCell ref="BV31:BV36"/>
    <mergeCell ref="BW31:BW36"/>
    <mergeCell ref="BX31:BX36"/>
    <mergeCell ref="BY31:BY36"/>
    <mergeCell ref="BZ31:BZ36"/>
    <mergeCell ref="CA31:CA36"/>
    <mergeCell ref="CB31:CB36"/>
    <mergeCell ref="CC31:CC36"/>
    <mergeCell ref="CD31:CD36"/>
    <mergeCell ref="CE31:CE36"/>
    <mergeCell ref="CF31:CF36"/>
    <mergeCell ref="CG31:CG36"/>
    <mergeCell ref="CH31:CH36"/>
    <mergeCell ref="CI31:CI36"/>
    <mergeCell ref="CJ31:CJ36"/>
    <mergeCell ref="CK31:CK36"/>
    <mergeCell ref="CL31:CL36"/>
    <mergeCell ref="CM31:CM36"/>
    <mergeCell ref="CN31:CN36"/>
    <mergeCell ref="CO31:CO36"/>
    <mergeCell ref="CP31:CP36"/>
    <mergeCell ref="CQ31:CQ36"/>
    <mergeCell ref="CR31:CR36"/>
    <mergeCell ref="CS31:CS36"/>
    <mergeCell ref="CT31:CT36"/>
    <mergeCell ref="CU31:CU36"/>
    <mergeCell ref="CV31:CV36"/>
    <mergeCell ref="CW31:CW36"/>
    <mergeCell ref="B37:CW37"/>
    <mergeCell ref="A38:A50"/>
    <mergeCell ref="B38:B43"/>
    <mergeCell ref="P38:P43"/>
    <mergeCell ref="BC38:BC43"/>
    <mergeCell ref="BD38:BD43"/>
    <mergeCell ref="BE38:BE43"/>
    <mergeCell ref="BF38:BF43"/>
    <mergeCell ref="BG38:BG43"/>
    <mergeCell ref="BH38:BH43"/>
    <mergeCell ref="BI38:BI43"/>
    <mergeCell ref="BJ38:BJ43"/>
    <mergeCell ref="BK38:BK43"/>
    <mergeCell ref="BL38:BL43"/>
    <mergeCell ref="BM38:BM43"/>
    <mergeCell ref="BN38:BN43"/>
    <mergeCell ref="BO38:BO43"/>
    <mergeCell ref="BP38:BP43"/>
    <mergeCell ref="BQ38:BQ43"/>
    <mergeCell ref="BR38:BR43"/>
    <mergeCell ref="BS38:BS43"/>
    <mergeCell ref="BT38:BT43"/>
    <mergeCell ref="BU38:BU43"/>
    <mergeCell ref="BV38:BV43"/>
    <mergeCell ref="BW38:BW43"/>
    <mergeCell ref="BX38:BX43"/>
    <mergeCell ref="BY38:BY43"/>
    <mergeCell ref="BZ38:BZ43"/>
    <mergeCell ref="CA38:CA43"/>
    <mergeCell ref="CB38:CB43"/>
    <mergeCell ref="CC38:CC43"/>
    <mergeCell ref="CD38:CD43"/>
    <mergeCell ref="CE38:CE43"/>
    <mergeCell ref="CF38:CF43"/>
    <mergeCell ref="CG38:CG43"/>
    <mergeCell ref="CH38:CH43"/>
    <mergeCell ref="CI38:CI43"/>
    <mergeCell ref="CJ38:CJ43"/>
    <mergeCell ref="CK38:CK43"/>
    <mergeCell ref="CL38:CL43"/>
    <mergeCell ref="CM38:CM43"/>
    <mergeCell ref="CN38:CN43"/>
    <mergeCell ref="CO38:CO43"/>
    <mergeCell ref="CP38:CP43"/>
    <mergeCell ref="CQ38:CQ43"/>
    <mergeCell ref="CR38:CR43"/>
    <mergeCell ref="CS38:CS43"/>
    <mergeCell ref="CT38:CT43"/>
    <mergeCell ref="CU38:CU43"/>
    <mergeCell ref="CV38:CV43"/>
    <mergeCell ref="CW38:CW43"/>
    <mergeCell ref="B44:CW44"/>
    <mergeCell ref="B45:B50"/>
    <mergeCell ref="P45:P50"/>
    <mergeCell ref="BC45:BC50"/>
    <mergeCell ref="BD45:BD50"/>
    <mergeCell ref="BE45:BE50"/>
    <mergeCell ref="BF45:BF50"/>
    <mergeCell ref="BG45:BG50"/>
    <mergeCell ref="BH45:BH50"/>
    <mergeCell ref="BI45:BI50"/>
    <mergeCell ref="BJ45:BJ50"/>
    <mergeCell ref="BK45:BK50"/>
    <mergeCell ref="BL45:BL50"/>
    <mergeCell ref="BM45:BM50"/>
    <mergeCell ref="BN45:BN50"/>
    <mergeCell ref="BO45:BO50"/>
    <mergeCell ref="BP45:BP50"/>
    <mergeCell ref="BQ45:BQ50"/>
    <mergeCell ref="BR45:BR50"/>
    <mergeCell ref="BS45:BS50"/>
    <mergeCell ref="BT45:BT50"/>
    <mergeCell ref="BU45:BU50"/>
    <mergeCell ref="BV45:BV50"/>
    <mergeCell ref="BW45:BW50"/>
    <mergeCell ref="BX45:BX50"/>
    <mergeCell ref="BY45:BY50"/>
    <mergeCell ref="BZ45:BZ50"/>
    <mergeCell ref="CA45:CA50"/>
    <mergeCell ref="CB45:CB50"/>
    <mergeCell ref="CC45:CC50"/>
    <mergeCell ref="CD45:CD50"/>
    <mergeCell ref="CE45:CE50"/>
    <mergeCell ref="CF45:CF50"/>
    <mergeCell ref="CG45:CG50"/>
    <mergeCell ref="CH45:CH50"/>
    <mergeCell ref="CI45:CI50"/>
    <mergeCell ref="CJ45:CJ50"/>
    <mergeCell ref="CK45:CK50"/>
    <mergeCell ref="CL45:CL50"/>
    <mergeCell ref="CM45:CM50"/>
    <mergeCell ref="CN45:CN50"/>
    <mergeCell ref="CO45:CO50"/>
    <mergeCell ref="CP45:CP50"/>
    <mergeCell ref="CQ45:CQ50"/>
    <mergeCell ref="CR45:CR50"/>
    <mergeCell ref="CS45:CS50"/>
    <mergeCell ref="CT45:CT50"/>
    <mergeCell ref="CU45:CU50"/>
    <mergeCell ref="CV45:CV50"/>
    <mergeCell ref="CW45:CW50"/>
    <mergeCell ref="B51:CW51"/>
    <mergeCell ref="A52:A64"/>
    <mergeCell ref="B52:B57"/>
    <mergeCell ref="P52:P57"/>
    <mergeCell ref="BC52:BC57"/>
    <mergeCell ref="BD52:BD57"/>
    <mergeCell ref="BE52:BE57"/>
    <mergeCell ref="BF52:BF57"/>
    <mergeCell ref="BG52:BG57"/>
    <mergeCell ref="BH52:BH57"/>
    <mergeCell ref="BI52:BI57"/>
    <mergeCell ref="BJ52:BJ57"/>
    <mergeCell ref="BK52:BK57"/>
    <mergeCell ref="BL52:BL57"/>
    <mergeCell ref="BM52:BM57"/>
    <mergeCell ref="BN52:BN57"/>
    <mergeCell ref="BO52:BO57"/>
    <mergeCell ref="BP52:BP57"/>
    <mergeCell ref="BQ52:BQ57"/>
    <mergeCell ref="BR52:BR57"/>
    <mergeCell ref="BS52:BS57"/>
    <mergeCell ref="BT52:BT57"/>
    <mergeCell ref="BU52:BU57"/>
    <mergeCell ref="BV52:BV57"/>
    <mergeCell ref="BW52:BW57"/>
    <mergeCell ref="BX52:BX57"/>
    <mergeCell ref="BY52:BY57"/>
    <mergeCell ref="BZ52:BZ57"/>
    <mergeCell ref="CA52:CA57"/>
    <mergeCell ref="CB52:CB57"/>
    <mergeCell ref="CC52:CC57"/>
    <mergeCell ref="CD52:CD57"/>
    <mergeCell ref="CE52:CE57"/>
    <mergeCell ref="CF52:CF57"/>
    <mergeCell ref="CG52:CG57"/>
    <mergeCell ref="CH52:CH57"/>
    <mergeCell ref="CI52:CI57"/>
    <mergeCell ref="CJ52:CJ57"/>
    <mergeCell ref="CK52:CK57"/>
    <mergeCell ref="CL52:CL57"/>
    <mergeCell ref="CM52:CM57"/>
    <mergeCell ref="CN52:CN57"/>
    <mergeCell ref="CO52:CO57"/>
    <mergeCell ref="CP52:CP57"/>
    <mergeCell ref="CQ52:CQ57"/>
    <mergeCell ref="CR52:CR57"/>
    <mergeCell ref="CS52:CS57"/>
    <mergeCell ref="CT52:CT57"/>
    <mergeCell ref="CU52:CU57"/>
    <mergeCell ref="CV52:CV57"/>
    <mergeCell ref="CW52:CW57"/>
    <mergeCell ref="B58:CW58"/>
    <mergeCell ref="B59:B64"/>
    <mergeCell ref="P59:P64"/>
    <mergeCell ref="BC59:BC64"/>
    <mergeCell ref="BD59:BD64"/>
    <mergeCell ref="BE59:BE64"/>
    <mergeCell ref="BF59:BF64"/>
    <mergeCell ref="BG59:BG64"/>
    <mergeCell ref="BH59:BH64"/>
    <mergeCell ref="BI59:BI64"/>
    <mergeCell ref="BJ59:BJ64"/>
    <mergeCell ref="BK59:BK64"/>
    <mergeCell ref="BL59:BL64"/>
    <mergeCell ref="BM59:BM64"/>
    <mergeCell ref="BN59:BN64"/>
    <mergeCell ref="BO59:BO64"/>
    <mergeCell ref="BP59:BP64"/>
    <mergeCell ref="BQ59:BQ64"/>
    <mergeCell ref="BR59:BR64"/>
    <mergeCell ref="BS59:BS64"/>
    <mergeCell ref="BT59:BT64"/>
    <mergeCell ref="BU59:BU64"/>
    <mergeCell ref="BV59:BV64"/>
    <mergeCell ref="BW59:BW64"/>
    <mergeCell ref="BX59:BX64"/>
    <mergeCell ref="BY59:BY64"/>
    <mergeCell ref="BZ59:BZ64"/>
    <mergeCell ref="CA59:CA64"/>
    <mergeCell ref="CB59:CB64"/>
    <mergeCell ref="CC59:CC64"/>
    <mergeCell ref="CD59:CD64"/>
    <mergeCell ref="CE59:CE64"/>
    <mergeCell ref="CF59:CF64"/>
    <mergeCell ref="CG59:CG64"/>
    <mergeCell ref="CH59:CH64"/>
    <mergeCell ref="CI59:CI64"/>
    <mergeCell ref="CJ59:CJ64"/>
    <mergeCell ref="CK59:CK64"/>
    <mergeCell ref="CL59:CL64"/>
    <mergeCell ref="CM59:CM64"/>
    <mergeCell ref="CN59:CN64"/>
    <mergeCell ref="CO59:CO64"/>
    <mergeCell ref="CP59:CP64"/>
    <mergeCell ref="CQ59:CQ64"/>
    <mergeCell ref="CR59:CR64"/>
    <mergeCell ref="CS59:CS64"/>
    <mergeCell ref="CT59:CT64"/>
    <mergeCell ref="CU59:CU64"/>
    <mergeCell ref="CV59:CV64"/>
    <mergeCell ref="CW59:CW64"/>
    <mergeCell ref="B65:CW65"/>
    <mergeCell ref="A66:A69"/>
    <mergeCell ref="B66:B69"/>
    <mergeCell ref="P66:P69"/>
    <mergeCell ref="BC66:BC69"/>
    <mergeCell ref="BD66:BD69"/>
    <mergeCell ref="BE66:BE69"/>
    <mergeCell ref="BF66:BF69"/>
    <mergeCell ref="BG66:BG69"/>
    <mergeCell ref="BH66:BH69"/>
    <mergeCell ref="BI66:BI69"/>
    <mergeCell ref="BJ66:BJ69"/>
    <mergeCell ref="BK66:BK69"/>
    <mergeCell ref="BL66:BL69"/>
    <mergeCell ref="BM66:BM69"/>
    <mergeCell ref="BN66:BN69"/>
    <mergeCell ref="BO66:BO69"/>
    <mergeCell ref="BP66:BP69"/>
    <mergeCell ref="BQ66:BQ69"/>
    <mergeCell ref="BR66:BR69"/>
    <mergeCell ref="BS66:BS69"/>
    <mergeCell ref="BT66:BT69"/>
    <mergeCell ref="BU66:BU69"/>
    <mergeCell ref="BV66:BV69"/>
    <mergeCell ref="BW66:BW69"/>
    <mergeCell ref="BX66:BX69"/>
    <mergeCell ref="BY66:BY69"/>
    <mergeCell ref="BZ66:BZ69"/>
    <mergeCell ref="CA66:CA69"/>
    <mergeCell ref="CB66:CB69"/>
    <mergeCell ref="CC66:CC69"/>
    <mergeCell ref="CD66:CD69"/>
    <mergeCell ref="CE66:CE69"/>
    <mergeCell ref="CF66:CF69"/>
    <mergeCell ref="CG66:CG69"/>
    <mergeCell ref="CH66:CH69"/>
    <mergeCell ref="CI66:CI69"/>
    <mergeCell ref="CJ66:CJ69"/>
    <mergeCell ref="CK66:CK69"/>
    <mergeCell ref="CL66:CL69"/>
    <mergeCell ref="CM66:CM69"/>
    <mergeCell ref="CN66:CN69"/>
    <mergeCell ref="CO66:CO69"/>
    <mergeCell ref="CP66:CP69"/>
    <mergeCell ref="CQ66:CQ69"/>
    <mergeCell ref="CR66:CR69"/>
    <mergeCell ref="CS66:CS69"/>
    <mergeCell ref="CT66:CT69"/>
    <mergeCell ref="CU66:CU69"/>
    <mergeCell ref="CV66:CV69"/>
    <mergeCell ref="CW66:CW69"/>
    <mergeCell ref="B70:CW70"/>
    <mergeCell ref="A71:A75"/>
    <mergeCell ref="B71:B75"/>
    <mergeCell ref="P71:P75"/>
    <mergeCell ref="BC71:BC75"/>
    <mergeCell ref="BD71:BD75"/>
    <mergeCell ref="BE71:BE75"/>
    <mergeCell ref="BF71:BF75"/>
    <mergeCell ref="BG71:BG75"/>
    <mergeCell ref="BH71:BH75"/>
    <mergeCell ref="BI71:BI75"/>
    <mergeCell ref="BJ71:BJ75"/>
    <mergeCell ref="BK71:BK75"/>
    <mergeCell ref="BL71:BL75"/>
    <mergeCell ref="BM71:BM75"/>
    <mergeCell ref="BN71:BN75"/>
    <mergeCell ref="BO71:BO75"/>
    <mergeCell ref="BP71:BP75"/>
    <mergeCell ref="BQ71:BQ75"/>
    <mergeCell ref="BR71:BR75"/>
    <mergeCell ref="BS71:BS75"/>
    <mergeCell ref="BT71:BT75"/>
    <mergeCell ref="BU71:BU75"/>
    <mergeCell ref="BV71:BV75"/>
    <mergeCell ref="BW71:BW75"/>
    <mergeCell ref="BX71:BX75"/>
    <mergeCell ref="BY71:BY75"/>
    <mergeCell ref="BZ71:BZ75"/>
    <mergeCell ref="CA71:CA75"/>
    <mergeCell ref="CB71:CB75"/>
    <mergeCell ref="CC71:CC75"/>
    <mergeCell ref="CD71:CD75"/>
    <mergeCell ref="CE71:CE75"/>
    <mergeCell ref="CF71:CF75"/>
    <mergeCell ref="CG71:CG75"/>
    <mergeCell ref="CH71:CH75"/>
    <mergeCell ref="CI71:CI75"/>
    <mergeCell ref="CJ71:CJ75"/>
    <mergeCell ref="CK71:CK75"/>
    <mergeCell ref="CL71:CL75"/>
    <mergeCell ref="CM71:CM75"/>
    <mergeCell ref="CN71:CN75"/>
    <mergeCell ref="CO71:CO75"/>
    <mergeCell ref="CP71:CP75"/>
    <mergeCell ref="CQ71:CQ75"/>
    <mergeCell ref="CR71:CR75"/>
    <mergeCell ref="CS71:CS75"/>
    <mergeCell ref="CT71:CT75"/>
    <mergeCell ref="CU71:CU75"/>
    <mergeCell ref="CV71:CV75"/>
    <mergeCell ref="CW71:CW75"/>
    <mergeCell ref="B76:CW76"/>
    <mergeCell ref="A77:A81"/>
    <mergeCell ref="B77:B81"/>
    <mergeCell ref="P77:P81"/>
    <mergeCell ref="BC77:BC81"/>
    <mergeCell ref="BD77:BD81"/>
    <mergeCell ref="BE77:BE81"/>
    <mergeCell ref="BF77:BF81"/>
    <mergeCell ref="BG77:BG81"/>
    <mergeCell ref="BH77:BH81"/>
    <mergeCell ref="BI77:BI81"/>
    <mergeCell ref="BJ77:BJ81"/>
    <mergeCell ref="BK77:BK81"/>
    <mergeCell ref="BL77:BL81"/>
    <mergeCell ref="BM77:BM81"/>
    <mergeCell ref="BN77:BN81"/>
    <mergeCell ref="BO77:BO81"/>
    <mergeCell ref="BP77:BP81"/>
    <mergeCell ref="BQ77:BQ81"/>
    <mergeCell ref="BR77:BR81"/>
    <mergeCell ref="BS77:BS81"/>
    <mergeCell ref="BT77:BT81"/>
    <mergeCell ref="BU77:BU81"/>
    <mergeCell ref="BV77:BV81"/>
    <mergeCell ref="BW77:BW81"/>
    <mergeCell ref="BX77:BX81"/>
    <mergeCell ref="BY77:BY81"/>
    <mergeCell ref="BZ77:BZ81"/>
    <mergeCell ref="CA77:CA81"/>
    <mergeCell ref="CB77:CB81"/>
    <mergeCell ref="CC77:CC81"/>
    <mergeCell ref="CD77:CD81"/>
    <mergeCell ref="CE77:CE81"/>
    <mergeCell ref="CF77:CF81"/>
    <mergeCell ref="CG77:CG81"/>
    <mergeCell ref="CH77:CH81"/>
    <mergeCell ref="CI77:CI81"/>
    <mergeCell ref="CJ77:CJ81"/>
    <mergeCell ref="CK77:CK81"/>
    <mergeCell ref="CL77:CL81"/>
    <mergeCell ref="CM77:CM81"/>
    <mergeCell ref="CN77:CN81"/>
    <mergeCell ref="CO77:CO81"/>
    <mergeCell ref="CP77:CP81"/>
    <mergeCell ref="CQ77:CQ81"/>
    <mergeCell ref="CR77:CR81"/>
    <mergeCell ref="CS77:CS81"/>
    <mergeCell ref="CT77:CT81"/>
    <mergeCell ref="CU77:CU81"/>
    <mergeCell ref="CV77:CV81"/>
    <mergeCell ref="CW77:CW81"/>
    <mergeCell ref="A83:A88"/>
    <mergeCell ref="B83:B88"/>
    <mergeCell ref="P83:P88"/>
    <mergeCell ref="BC83:BC88"/>
    <mergeCell ref="BD83:BD88"/>
    <mergeCell ref="BE83:BE88"/>
    <mergeCell ref="BF83:BF88"/>
    <mergeCell ref="BG83:BG88"/>
    <mergeCell ref="BH83:BH88"/>
    <mergeCell ref="BI83:BI88"/>
    <mergeCell ref="BJ83:BJ88"/>
    <mergeCell ref="BK83:BK88"/>
    <mergeCell ref="BL83:BL88"/>
    <mergeCell ref="BM83:BM88"/>
    <mergeCell ref="BN83:BN88"/>
    <mergeCell ref="BO83:BO88"/>
    <mergeCell ref="BP83:BP88"/>
    <mergeCell ref="BQ83:BQ88"/>
    <mergeCell ref="BR83:BR88"/>
    <mergeCell ref="BS83:BS88"/>
    <mergeCell ref="BT83:BT88"/>
    <mergeCell ref="BU83:BU88"/>
    <mergeCell ref="BV83:BV88"/>
    <mergeCell ref="BW83:BW88"/>
    <mergeCell ref="BX83:BX88"/>
    <mergeCell ref="BY83:BY88"/>
    <mergeCell ref="BZ83:BZ88"/>
    <mergeCell ref="CA83:CA88"/>
    <mergeCell ref="CB83:CB88"/>
    <mergeCell ref="CC83:CC88"/>
    <mergeCell ref="CD83:CD88"/>
    <mergeCell ref="CE83:CE88"/>
    <mergeCell ref="CF83:CF88"/>
    <mergeCell ref="CG83:CG88"/>
    <mergeCell ref="CH83:CH88"/>
    <mergeCell ref="CI83:CI88"/>
    <mergeCell ref="CJ83:CJ88"/>
    <mergeCell ref="CK83:CK88"/>
    <mergeCell ref="CL83:CL88"/>
    <mergeCell ref="CM83:CM88"/>
    <mergeCell ref="CN83:CN88"/>
    <mergeCell ref="CO83:CO88"/>
    <mergeCell ref="CP83:CP88"/>
    <mergeCell ref="CQ83:CQ88"/>
    <mergeCell ref="CR83:CR88"/>
    <mergeCell ref="CS83:CS88"/>
    <mergeCell ref="CT83:CT88"/>
    <mergeCell ref="CU83:CU88"/>
    <mergeCell ref="CV83:CV88"/>
    <mergeCell ref="CW83:CW88"/>
    <mergeCell ref="B89:CW89"/>
    <mergeCell ref="A90:A102"/>
    <mergeCell ref="B90:B95"/>
    <mergeCell ref="M90:M95"/>
    <mergeCell ref="P90:P95"/>
    <mergeCell ref="BC90:BC95"/>
    <mergeCell ref="BD90:BD95"/>
    <mergeCell ref="BE90:BE95"/>
    <mergeCell ref="BF90:BF95"/>
    <mergeCell ref="BG90:BG95"/>
    <mergeCell ref="BH90:BH95"/>
    <mergeCell ref="BI90:BI95"/>
    <mergeCell ref="BJ90:BJ95"/>
    <mergeCell ref="BK90:BK95"/>
    <mergeCell ref="BL90:BL95"/>
    <mergeCell ref="BM90:BM95"/>
    <mergeCell ref="BN90:BN95"/>
    <mergeCell ref="BO90:BO95"/>
    <mergeCell ref="BP90:BP95"/>
    <mergeCell ref="BQ90:BQ95"/>
    <mergeCell ref="BR90:BR95"/>
    <mergeCell ref="BS90:BS95"/>
    <mergeCell ref="BT90:BT95"/>
    <mergeCell ref="BU90:BU95"/>
    <mergeCell ref="BV90:BV95"/>
    <mergeCell ref="BW90:BW95"/>
    <mergeCell ref="BX90:BX95"/>
    <mergeCell ref="BY90:BY95"/>
    <mergeCell ref="BZ90:BZ95"/>
    <mergeCell ref="CA90:CA95"/>
    <mergeCell ref="CB90:CB95"/>
    <mergeCell ref="CC90:CC95"/>
    <mergeCell ref="CD90:CD95"/>
    <mergeCell ref="CE90:CE95"/>
    <mergeCell ref="CF90:CF95"/>
    <mergeCell ref="CG90:CG95"/>
    <mergeCell ref="CH90:CH95"/>
    <mergeCell ref="CI90:CI95"/>
    <mergeCell ref="CJ90:CJ95"/>
    <mergeCell ref="CK90:CK95"/>
    <mergeCell ref="CL90:CL95"/>
    <mergeCell ref="CM90:CM95"/>
    <mergeCell ref="CN90:CN95"/>
    <mergeCell ref="CO90:CO95"/>
    <mergeCell ref="CP90:CP95"/>
    <mergeCell ref="CQ90:CQ95"/>
    <mergeCell ref="CR90:CR95"/>
    <mergeCell ref="CS90:CS95"/>
    <mergeCell ref="CT90:CT95"/>
    <mergeCell ref="CU90:CU95"/>
    <mergeCell ref="CV90:CV95"/>
    <mergeCell ref="CW90:CW95"/>
    <mergeCell ref="B96:CW96"/>
    <mergeCell ref="B97:B102"/>
    <mergeCell ref="M97:M102"/>
    <mergeCell ref="P97:P102"/>
    <mergeCell ref="BC97:BC102"/>
    <mergeCell ref="BD97:BD102"/>
    <mergeCell ref="BE97:BE102"/>
    <mergeCell ref="BF97:BF102"/>
    <mergeCell ref="BG97:BG102"/>
    <mergeCell ref="BH97:BH102"/>
    <mergeCell ref="BI97:BI102"/>
    <mergeCell ref="BJ97:BJ102"/>
    <mergeCell ref="BK97:BK102"/>
    <mergeCell ref="BL97:BL102"/>
    <mergeCell ref="BM97:BM102"/>
    <mergeCell ref="BN97:BN102"/>
    <mergeCell ref="BO97:BO102"/>
    <mergeCell ref="BP97:BP102"/>
    <mergeCell ref="BQ97:BQ102"/>
    <mergeCell ref="BR97:BR102"/>
    <mergeCell ref="BS97:BS102"/>
    <mergeCell ref="BT97:BT102"/>
    <mergeCell ref="BU97:BU102"/>
    <mergeCell ref="BV97:BV102"/>
    <mergeCell ref="BW97:BW102"/>
    <mergeCell ref="BX97:BX102"/>
    <mergeCell ref="BY97:BY102"/>
    <mergeCell ref="BZ97:BZ102"/>
    <mergeCell ref="CA97:CA102"/>
    <mergeCell ref="CB97:CB102"/>
    <mergeCell ref="CC97:CC102"/>
    <mergeCell ref="CD97:CD102"/>
    <mergeCell ref="CE97:CE102"/>
    <mergeCell ref="CF97:CF102"/>
    <mergeCell ref="CG97:CG102"/>
    <mergeCell ref="CH97:CH102"/>
    <mergeCell ref="CI97:CI102"/>
    <mergeCell ref="CJ97:CJ102"/>
    <mergeCell ref="CK97:CK102"/>
    <mergeCell ref="CL97:CL102"/>
    <mergeCell ref="CM97:CM102"/>
    <mergeCell ref="CN97:CN102"/>
    <mergeCell ref="CO97:CO102"/>
    <mergeCell ref="CP97:CP102"/>
    <mergeCell ref="CQ97:CQ102"/>
    <mergeCell ref="CR97:CR102"/>
    <mergeCell ref="CS97:CS102"/>
    <mergeCell ref="CT97:CT102"/>
    <mergeCell ref="CU97:CU102"/>
    <mergeCell ref="CV97:CV102"/>
    <mergeCell ref="CW97:CW102"/>
    <mergeCell ref="B103:CW103"/>
    <mergeCell ref="C105:G105"/>
    <mergeCell ref="CP105:CT105"/>
    <mergeCell ref="D106:U106"/>
    <mergeCell ref="CS106:CW106"/>
    <mergeCell ref="D107:H107"/>
    <mergeCell ref="CF107:CN107"/>
    <mergeCell ref="CS107:CW107"/>
    <mergeCell ref="C109:M109"/>
    <mergeCell ref="BR109:BW109"/>
    <mergeCell ref="CC117:CK117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D41" sqref="D41"/>
    </sheetView>
  </sheetViews>
  <sheetFormatPr defaultColWidth="11.421875" defaultRowHeight="12.75"/>
  <cols>
    <col min="1" max="1" width="7.140625" style="123" customWidth="1"/>
    <col min="2" max="2" width="17.421875" style="450" customWidth="1"/>
    <col min="3" max="3" width="10.7109375" style="124" customWidth="1"/>
    <col min="4" max="4" width="8.7109375" style="124" customWidth="1"/>
    <col min="5" max="5" width="6.140625" style="597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57421875" style="132" customWidth="1"/>
    <col min="20" max="20" width="4.00390625" style="132" customWidth="1"/>
    <col min="21" max="22" width="4.421875" style="132" customWidth="1"/>
    <col min="23" max="23" width="3.8515625" style="132" customWidth="1"/>
    <col min="24" max="25" width="3.7109375" style="132" customWidth="1"/>
    <col min="26" max="26" width="3.00390625" style="132" customWidth="1"/>
    <col min="27" max="27" width="4.00390625" style="132" customWidth="1"/>
    <col min="28" max="28" width="3.00390625" style="132" customWidth="1"/>
    <col min="29" max="29" width="5.140625" style="132" customWidth="1"/>
    <col min="30" max="30" width="4.57421875" style="132" customWidth="1"/>
    <col min="31" max="31" width="4.140625" style="132" customWidth="1"/>
    <col min="32" max="32" width="4.57421875" style="132" customWidth="1"/>
    <col min="33" max="33" width="3.00390625" style="132" customWidth="1"/>
    <col min="34" max="34" width="3.7109375" style="132" customWidth="1"/>
    <col min="35" max="35" width="4.00390625" style="132" customWidth="1"/>
    <col min="36" max="36" width="4.57421875" style="132" customWidth="1"/>
    <col min="37" max="37" width="3.7109375" style="133" customWidth="1"/>
    <col min="38" max="38" width="4.28125" style="133" customWidth="1"/>
    <col min="39" max="40" width="2.421875" style="133" customWidth="1"/>
    <col min="41" max="41" width="2.28125" style="133" customWidth="1"/>
    <col min="42" max="42" width="4.28125" style="133" customWidth="1"/>
    <col min="43" max="43" width="5.00390625" style="133" customWidth="1"/>
    <col min="44" max="44" width="3.7109375" style="133" customWidth="1"/>
    <col min="45" max="45" width="7.7109375" style="133" customWidth="1"/>
    <col min="46" max="46" width="5.00390625" style="133" customWidth="1"/>
    <col min="47" max="47" width="4.28125" style="133" customWidth="1"/>
    <col min="48" max="48" width="4.7109375" style="133" customWidth="1"/>
    <col min="49" max="49" width="4.00390625" style="133" customWidth="1"/>
    <col min="50" max="50" width="3.421875" style="133" customWidth="1"/>
    <col min="51" max="52" width="4.28125" style="133" customWidth="1"/>
    <col min="53" max="53" width="3.421875" style="133" customWidth="1"/>
    <col min="54" max="54" width="4.28125" style="133" customWidth="1"/>
    <col min="55" max="61" width="4.140625" style="133" customWidth="1"/>
    <col min="62" max="62" width="0.85546875" style="133" customWidth="1"/>
    <col min="63" max="63" width="4.140625" style="133" customWidth="1"/>
    <col min="64" max="66" width="4.140625" style="0" customWidth="1"/>
    <col min="67" max="67" width="0.85546875" style="0" customWidth="1"/>
    <col min="68" max="68" width="4.140625" style="0" customWidth="1"/>
    <col min="69" max="69" width="0.85546875" style="0" customWidth="1"/>
    <col min="70" max="72" width="4.140625" style="0" customWidth="1"/>
    <col min="73" max="73" width="0.85546875" style="0" customWidth="1"/>
    <col min="74" max="75" width="4.140625" style="0" customWidth="1"/>
    <col min="76" max="76" width="0.85546875" style="0" customWidth="1"/>
    <col min="77" max="78" width="4.140625" style="0" customWidth="1"/>
    <col min="79" max="79" width="0.85546875" style="0" customWidth="1"/>
    <col min="80" max="80" width="4.140625" style="0" customWidth="1"/>
    <col min="81" max="81" width="0.85546875" style="0" customWidth="1"/>
    <col min="82" max="82" width="4.140625" style="0" customWidth="1"/>
    <col min="83" max="83" width="0.85546875" style="0" customWidth="1"/>
    <col min="84" max="92" width="4.140625" style="0" customWidth="1"/>
    <col min="93" max="93" width="0.85546875" style="0" customWidth="1"/>
    <col min="94" max="95" width="4.140625" style="0" customWidth="1"/>
    <col min="96" max="96" width="0.85546875" style="0" customWidth="1"/>
    <col min="97" max="99" width="4.140625" style="0" customWidth="1"/>
    <col min="100" max="100" width="0.85546875" style="0" customWidth="1"/>
    <col min="101" max="101" width="4.140625" style="0" customWidth="1"/>
    <col min="102" max="102" width="12.7109375" style="0" customWidth="1"/>
    <col min="103" max="103" width="9.2812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1" ht="11.25" customHeight="1">
      <c r="A4" s="237" t="s">
        <v>253</v>
      </c>
      <c r="B4" s="677" t="s">
        <v>349</v>
      </c>
      <c r="C4" s="380">
        <v>50333548</v>
      </c>
      <c r="D4" s="323">
        <v>33333</v>
      </c>
      <c r="E4" s="383">
        <v>69.9</v>
      </c>
      <c r="F4" s="382">
        <v>8</v>
      </c>
      <c r="G4" s="383">
        <v>0.9</v>
      </c>
      <c r="H4" s="678" t="s">
        <v>350</v>
      </c>
      <c r="I4" s="386">
        <v>14400</v>
      </c>
      <c r="J4" s="386">
        <v>350000</v>
      </c>
      <c r="K4" s="601">
        <v>8000</v>
      </c>
      <c r="L4" s="679" t="s">
        <v>256</v>
      </c>
      <c r="M4" s="332" t="s">
        <v>310</v>
      </c>
      <c r="N4" s="386">
        <v>50500</v>
      </c>
      <c r="O4" s="386">
        <f>(N4*0.025)</f>
        <v>1262.5</v>
      </c>
      <c r="P4" s="603">
        <v>16</v>
      </c>
      <c r="Q4" s="249" t="s">
        <v>257</v>
      </c>
      <c r="R4" s="332">
        <v>8</v>
      </c>
      <c r="S4" s="680" t="s">
        <v>351</v>
      </c>
      <c r="T4" s="680"/>
      <c r="U4" s="680"/>
      <c r="V4" s="680"/>
      <c r="W4" s="680"/>
      <c r="X4" s="680"/>
      <c r="Y4" s="680"/>
      <c r="Z4" s="680"/>
      <c r="AA4" s="680"/>
      <c r="AB4" s="680"/>
      <c r="AC4" s="680"/>
      <c r="AD4" s="680"/>
      <c r="AE4" s="680"/>
      <c r="AF4" s="680"/>
      <c r="AG4" s="680"/>
      <c r="AH4" s="680"/>
      <c r="AI4" s="680"/>
      <c r="AJ4" s="680"/>
      <c r="AK4" s="680"/>
      <c r="AL4" s="680"/>
      <c r="AM4" s="515"/>
      <c r="AN4" s="515"/>
      <c r="AO4" s="515"/>
      <c r="AP4" s="515"/>
      <c r="AQ4" s="515"/>
      <c r="AR4" s="515"/>
      <c r="AS4" s="515"/>
      <c r="AT4" s="515"/>
      <c r="AU4" s="515"/>
      <c r="AV4" s="515"/>
      <c r="AW4" s="515"/>
      <c r="AX4" s="515"/>
      <c r="AY4" s="515"/>
      <c r="AZ4" s="515"/>
      <c r="BA4" s="515"/>
      <c r="BB4" s="613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9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E4" s="251"/>
      <c r="CF4" s="251"/>
      <c r="CG4" s="251"/>
      <c r="CH4" s="251"/>
      <c r="CI4" s="251"/>
      <c r="CJ4" s="251"/>
      <c r="CK4" s="251"/>
      <c r="CL4" s="263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681"/>
    </row>
    <row r="5" spans="1:101" ht="11.25" customHeight="1">
      <c r="A5" s="237"/>
      <c r="B5" s="677"/>
      <c r="C5" s="323"/>
      <c r="D5" s="323"/>
      <c r="E5" s="604"/>
      <c r="F5" s="605"/>
      <c r="G5" s="604"/>
      <c r="H5" s="606"/>
      <c r="I5" s="600"/>
      <c r="J5" s="600"/>
      <c r="K5" s="607"/>
      <c r="L5" s="682"/>
      <c r="M5" s="384"/>
      <c r="N5" s="600"/>
      <c r="O5" s="600"/>
      <c r="P5" s="603"/>
      <c r="Q5" s="249" t="s">
        <v>258</v>
      </c>
      <c r="R5" s="332">
        <v>4</v>
      </c>
      <c r="S5" s="680"/>
      <c r="T5" s="680"/>
      <c r="U5" s="680"/>
      <c r="V5" s="680"/>
      <c r="W5" s="680"/>
      <c r="X5" s="680"/>
      <c r="Y5" s="680"/>
      <c r="Z5" s="680"/>
      <c r="AA5" s="680"/>
      <c r="AB5" s="680"/>
      <c r="AC5" s="680"/>
      <c r="AD5" s="680"/>
      <c r="AE5" s="680"/>
      <c r="AF5" s="680"/>
      <c r="AG5" s="680"/>
      <c r="AH5" s="680"/>
      <c r="AI5" s="680"/>
      <c r="AJ5" s="680"/>
      <c r="AK5" s="680"/>
      <c r="AL5" s="680"/>
      <c r="AM5" s="515"/>
      <c r="AN5" s="515"/>
      <c r="AO5" s="515"/>
      <c r="AP5" s="515"/>
      <c r="AQ5" s="515"/>
      <c r="AR5" s="515"/>
      <c r="AS5" s="515"/>
      <c r="AT5" s="515"/>
      <c r="AU5" s="515"/>
      <c r="AV5" s="515"/>
      <c r="AW5" s="515"/>
      <c r="AX5" s="515"/>
      <c r="AY5" s="515"/>
      <c r="AZ5" s="515"/>
      <c r="BA5" s="515"/>
      <c r="BB5" s="613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</row>
    <row r="6" spans="1:101" ht="11.25" customHeight="1">
      <c r="A6" s="237"/>
      <c r="B6" s="677"/>
      <c r="C6" s="323"/>
      <c r="D6" s="323"/>
      <c r="E6" s="604"/>
      <c r="F6" s="605"/>
      <c r="G6" s="604"/>
      <c r="H6" s="606"/>
      <c r="I6" s="600"/>
      <c r="J6" s="600"/>
      <c r="K6" s="607"/>
      <c r="L6" s="682"/>
      <c r="M6" s="606"/>
      <c r="N6" s="600"/>
      <c r="O6" s="600"/>
      <c r="P6" s="603"/>
      <c r="Q6" s="249" t="s">
        <v>260</v>
      </c>
      <c r="R6" s="332">
        <v>4</v>
      </c>
      <c r="S6" s="680"/>
      <c r="T6" s="680"/>
      <c r="U6" s="680"/>
      <c r="V6" s="680"/>
      <c r="W6" s="680"/>
      <c r="X6" s="680"/>
      <c r="Y6" s="680"/>
      <c r="Z6" s="680"/>
      <c r="AA6" s="680"/>
      <c r="AB6" s="680"/>
      <c r="AC6" s="680"/>
      <c r="AD6" s="680"/>
      <c r="AE6" s="680"/>
      <c r="AF6" s="680"/>
      <c r="AG6" s="680"/>
      <c r="AH6" s="680"/>
      <c r="AI6" s="680"/>
      <c r="AJ6" s="680"/>
      <c r="AK6" s="680"/>
      <c r="AL6" s="680"/>
      <c r="AM6" s="515"/>
      <c r="AN6" s="515"/>
      <c r="AO6" s="515"/>
      <c r="AP6" s="515"/>
      <c r="AQ6" s="515"/>
      <c r="AR6" s="515"/>
      <c r="AS6" s="515"/>
      <c r="AT6" s="515"/>
      <c r="AU6" s="515"/>
      <c r="AV6" s="515"/>
      <c r="AW6" s="515"/>
      <c r="AX6" s="515"/>
      <c r="AY6" s="515"/>
      <c r="AZ6" s="515"/>
      <c r="BA6" s="515"/>
      <c r="BB6" s="613"/>
      <c r="BC6" s="251"/>
      <c r="BD6" s="251"/>
      <c r="BE6" s="251"/>
      <c r="BF6" s="251"/>
      <c r="BG6" s="251"/>
      <c r="BH6" s="251"/>
      <c r="BI6" s="251"/>
      <c r="BJ6" s="251"/>
      <c r="BK6" s="251"/>
      <c r="BL6" s="251"/>
      <c r="BM6" s="251"/>
      <c r="BN6" s="251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</row>
    <row r="7" spans="1:101" s="122" customFormat="1" ht="5.25" customHeight="1">
      <c r="A7" s="237"/>
      <c r="B7" s="683"/>
      <c r="C7" s="683"/>
      <c r="D7" s="683"/>
      <c r="E7" s="683"/>
      <c r="F7" s="683"/>
      <c r="G7" s="683"/>
      <c r="H7" s="683"/>
      <c r="I7" s="683"/>
      <c r="J7" s="683"/>
      <c r="K7" s="683"/>
      <c r="L7" s="683"/>
      <c r="M7" s="683"/>
      <c r="N7" s="683"/>
      <c r="O7" s="683"/>
      <c r="P7" s="683"/>
      <c r="Q7" s="683"/>
      <c r="R7" s="683"/>
      <c r="S7" s="683"/>
      <c r="T7" s="683"/>
      <c r="U7" s="683"/>
      <c r="V7" s="683"/>
      <c r="W7" s="683"/>
      <c r="X7" s="683"/>
      <c r="Y7" s="683"/>
      <c r="Z7" s="683"/>
      <c r="AA7" s="683"/>
      <c r="AB7" s="683"/>
      <c r="AC7" s="683"/>
      <c r="AD7" s="683"/>
      <c r="AE7" s="683"/>
      <c r="AF7" s="683"/>
      <c r="AG7" s="683"/>
      <c r="AH7" s="683"/>
      <c r="AI7" s="683"/>
      <c r="AJ7" s="683"/>
      <c r="AK7" s="683"/>
      <c r="AL7" s="683"/>
      <c r="AM7" s="683"/>
      <c r="AN7" s="683"/>
      <c r="AO7" s="683"/>
      <c r="AP7" s="683"/>
      <c r="AQ7" s="683"/>
      <c r="AR7" s="683"/>
      <c r="AS7" s="683"/>
      <c r="AT7" s="683"/>
      <c r="AU7" s="683"/>
      <c r="AV7" s="683"/>
      <c r="AW7" s="683"/>
      <c r="AX7" s="683"/>
      <c r="AY7" s="683"/>
      <c r="AZ7" s="683"/>
      <c r="BA7" s="683"/>
      <c r="BB7" s="683"/>
      <c r="BC7" s="683"/>
      <c r="BD7" s="683"/>
      <c r="BE7" s="683"/>
      <c r="BF7" s="683"/>
      <c r="BG7" s="683"/>
      <c r="BH7" s="683"/>
      <c r="BI7" s="683"/>
      <c r="BJ7" s="683"/>
      <c r="BK7" s="683"/>
      <c r="BL7" s="683"/>
      <c r="BM7" s="683"/>
      <c r="BN7" s="683"/>
      <c r="BO7" s="683"/>
      <c r="BP7" s="683"/>
      <c r="BQ7" s="683"/>
      <c r="BR7" s="683"/>
      <c r="BS7" s="683"/>
      <c r="BT7" s="683"/>
      <c r="BU7" s="683"/>
      <c r="BV7" s="683"/>
      <c r="BW7" s="683"/>
      <c r="BX7" s="683"/>
      <c r="BY7" s="683"/>
      <c r="BZ7" s="683"/>
      <c r="CA7" s="683"/>
      <c r="CB7" s="683"/>
      <c r="CC7" s="683"/>
      <c r="CD7" s="683"/>
      <c r="CE7" s="683"/>
      <c r="CF7" s="683"/>
      <c r="CG7" s="683"/>
      <c r="CH7" s="683"/>
      <c r="CI7" s="683"/>
      <c r="CJ7" s="683"/>
      <c r="CK7" s="683"/>
      <c r="CL7" s="683"/>
      <c r="CM7" s="683"/>
      <c r="CN7" s="683"/>
      <c r="CO7" s="683"/>
      <c r="CP7" s="683"/>
      <c r="CQ7" s="683"/>
      <c r="CR7" s="683"/>
      <c r="CS7" s="683"/>
      <c r="CT7" s="683"/>
      <c r="CU7" s="683"/>
      <c r="CV7" s="683"/>
      <c r="CW7" s="683"/>
    </row>
    <row r="8" spans="1:101" ht="11.25" customHeight="1">
      <c r="A8" s="237"/>
      <c r="B8" s="677" t="s">
        <v>352</v>
      </c>
      <c r="C8" s="380">
        <v>38206712</v>
      </c>
      <c r="D8" s="380">
        <v>10000</v>
      </c>
      <c r="E8" s="383">
        <v>91.8</v>
      </c>
      <c r="F8" s="382">
        <v>13</v>
      </c>
      <c r="G8" s="383" t="s">
        <v>290</v>
      </c>
      <c r="H8" s="384" t="s">
        <v>255</v>
      </c>
      <c r="I8" s="386">
        <v>5900</v>
      </c>
      <c r="J8" s="600">
        <v>280000</v>
      </c>
      <c r="K8" s="601">
        <v>8000</v>
      </c>
      <c r="L8" s="679" t="s">
        <v>256</v>
      </c>
      <c r="M8" s="332" t="s">
        <v>310</v>
      </c>
      <c r="N8" s="386">
        <v>50500</v>
      </c>
      <c r="O8" s="386">
        <f>(N8*0.025)</f>
        <v>1262.5</v>
      </c>
      <c r="P8" s="603">
        <f>SUM(R8:R10)</f>
        <v>17</v>
      </c>
      <c r="Q8" s="249" t="s">
        <v>257</v>
      </c>
      <c r="R8" s="332">
        <v>8</v>
      </c>
      <c r="S8" s="684" t="s">
        <v>353</v>
      </c>
      <c r="T8" s="684"/>
      <c r="U8" s="684"/>
      <c r="V8" s="684"/>
      <c r="W8" s="684"/>
      <c r="X8" s="684"/>
      <c r="Y8" s="684"/>
      <c r="Z8" s="684"/>
      <c r="AA8" s="684"/>
      <c r="AB8" s="684"/>
      <c r="AC8" s="684"/>
      <c r="AD8" s="684"/>
      <c r="AE8" s="684"/>
      <c r="AF8" s="684"/>
      <c r="AG8" s="684"/>
      <c r="AH8" s="684"/>
      <c r="AI8" s="684"/>
      <c r="AJ8" s="684"/>
      <c r="AK8" s="684"/>
      <c r="AL8" s="684"/>
      <c r="AM8" s="515"/>
      <c r="AN8" s="515"/>
      <c r="AO8" s="515"/>
      <c r="AP8" s="515"/>
      <c r="AQ8" s="515"/>
      <c r="AR8" s="515"/>
      <c r="AS8" s="515"/>
      <c r="AT8" s="515"/>
      <c r="AU8" s="515"/>
      <c r="AV8" s="515"/>
      <c r="AW8" s="515"/>
      <c r="AX8" s="515"/>
      <c r="AY8" s="515"/>
      <c r="AZ8" s="515"/>
      <c r="BA8" s="515"/>
      <c r="BB8" s="613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9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63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</row>
    <row r="9" spans="1:101" ht="11.25" customHeight="1">
      <c r="A9" s="237"/>
      <c r="B9" s="677"/>
      <c r="C9" s="323"/>
      <c r="D9" s="323"/>
      <c r="E9" s="604"/>
      <c r="F9" s="605"/>
      <c r="G9" s="604"/>
      <c r="H9" s="606"/>
      <c r="I9" s="600"/>
      <c r="J9" s="600"/>
      <c r="K9" s="607"/>
      <c r="L9" s="682"/>
      <c r="M9" s="384"/>
      <c r="N9" s="600"/>
      <c r="O9" s="600"/>
      <c r="P9" s="603"/>
      <c r="Q9" s="249" t="s">
        <v>257</v>
      </c>
      <c r="R9" s="332">
        <v>8</v>
      </c>
      <c r="S9" s="684"/>
      <c r="T9" s="684"/>
      <c r="U9" s="684"/>
      <c r="V9" s="684"/>
      <c r="W9" s="684"/>
      <c r="X9" s="684"/>
      <c r="Y9" s="684"/>
      <c r="Z9" s="684"/>
      <c r="AA9" s="684"/>
      <c r="AB9" s="684"/>
      <c r="AC9" s="684"/>
      <c r="AD9" s="684"/>
      <c r="AE9" s="684"/>
      <c r="AF9" s="684"/>
      <c r="AG9" s="684"/>
      <c r="AH9" s="684"/>
      <c r="AI9" s="684"/>
      <c r="AJ9" s="684"/>
      <c r="AK9" s="684"/>
      <c r="AL9" s="684"/>
      <c r="AM9" s="515"/>
      <c r="AN9" s="515"/>
      <c r="AO9" s="515"/>
      <c r="AP9" s="515"/>
      <c r="AQ9" s="515"/>
      <c r="AR9" s="515"/>
      <c r="AS9" s="515"/>
      <c r="AT9" s="515"/>
      <c r="AU9" s="515"/>
      <c r="AV9" s="515"/>
      <c r="AW9" s="515"/>
      <c r="AX9" s="515"/>
      <c r="AY9" s="515"/>
      <c r="AZ9" s="515"/>
      <c r="BA9" s="515"/>
      <c r="BB9" s="613"/>
      <c r="BC9" s="251"/>
      <c r="BD9" s="251"/>
      <c r="BE9" s="251"/>
      <c r="BF9" s="251"/>
      <c r="BG9" s="251"/>
      <c r="BH9" s="251"/>
      <c r="BI9" s="251"/>
      <c r="BJ9" s="251"/>
      <c r="BK9" s="251"/>
      <c r="BL9" s="251"/>
      <c r="BM9" s="251"/>
      <c r="BN9" s="251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51"/>
      <c r="CK9" s="251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</row>
    <row r="10" spans="1:101" ht="11.25" customHeight="1">
      <c r="A10" s="237"/>
      <c r="B10" s="677"/>
      <c r="C10" s="323"/>
      <c r="D10" s="323"/>
      <c r="E10" s="604"/>
      <c r="F10" s="605"/>
      <c r="G10" s="604"/>
      <c r="H10" s="606"/>
      <c r="I10" s="600"/>
      <c r="J10" s="600"/>
      <c r="K10" s="607"/>
      <c r="L10" s="682"/>
      <c r="M10" s="606"/>
      <c r="N10" s="600"/>
      <c r="O10" s="600"/>
      <c r="P10" s="603"/>
      <c r="Q10" s="249" t="s">
        <v>259</v>
      </c>
      <c r="R10" s="332">
        <v>1</v>
      </c>
      <c r="S10" s="211"/>
      <c r="T10" s="685"/>
      <c r="U10" s="686"/>
      <c r="V10"/>
      <c r="W10" s="251"/>
      <c r="X10" s="167"/>
      <c r="Y10" s="515"/>
      <c r="Z10" s="169"/>
      <c r="AA10" s="515"/>
      <c r="AB10" s="515"/>
      <c r="AC10" s="251"/>
      <c r="AD10" s="251"/>
      <c r="AE10" s="222"/>
      <c r="AF10" s="223"/>
      <c r="AG10" s="251"/>
      <c r="AH10" s="251"/>
      <c r="AI10" s="251"/>
      <c r="AJ10" s="251"/>
      <c r="AK10" s="515"/>
      <c r="AL10" s="515"/>
      <c r="AM10" s="515"/>
      <c r="AN10" s="515"/>
      <c r="AO10" s="515"/>
      <c r="AP10" s="515"/>
      <c r="AQ10" s="515"/>
      <c r="AR10" s="515"/>
      <c r="AS10" s="515"/>
      <c r="AT10" s="515"/>
      <c r="AU10" s="515"/>
      <c r="AV10" s="515"/>
      <c r="AW10" s="515"/>
      <c r="AX10" s="515"/>
      <c r="AY10" s="353"/>
      <c r="AZ10" s="353"/>
      <c r="BA10" s="353"/>
      <c r="BB10" s="613"/>
      <c r="BC10" s="251"/>
      <c r="BD10" s="251"/>
      <c r="BE10" s="251"/>
      <c r="BF10" s="251"/>
      <c r="BG10" s="251"/>
      <c r="BH10" s="251"/>
      <c r="BI10" s="251"/>
      <c r="BJ10" s="251"/>
      <c r="BK10" s="251"/>
      <c r="BL10" s="251"/>
      <c r="BM10" s="251"/>
      <c r="BN10" s="251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51"/>
      <c r="CK10" s="251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</row>
    <row r="11" spans="1:101" ht="4.5" customHeight="1">
      <c r="A11" s="683"/>
      <c r="B11" s="683"/>
      <c r="C11" s="683"/>
      <c r="D11" s="683"/>
      <c r="E11" s="683"/>
      <c r="F11" s="683"/>
      <c r="G11" s="683"/>
      <c r="H11" s="683"/>
      <c r="I11" s="683"/>
      <c r="J11" s="683"/>
      <c r="K11" s="683"/>
      <c r="L11" s="683"/>
      <c r="M11" s="683"/>
      <c r="N11" s="683"/>
      <c r="O11" s="683"/>
      <c r="P11" s="683"/>
      <c r="Q11" s="683"/>
      <c r="R11" s="683"/>
      <c r="S11" s="683"/>
      <c r="T11" s="683"/>
      <c r="U11" s="683"/>
      <c r="V11" s="683"/>
      <c r="W11" s="683"/>
      <c r="X11" s="683"/>
      <c r="Y11" s="683"/>
      <c r="Z11" s="683"/>
      <c r="AA11" s="683"/>
      <c r="AB11" s="683"/>
      <c r="AC11" s="683"/>
      <c r="AD11" s="683"/>
      <c r="AE11" s="683"/>
      <c r="AF11" s="683"/>
      <c r="AG11" s="683"/>
      <c r="AH11" s="683"/>
      <c r="AI11" s="683"/>
      <c r="AJ11" s="683"/>
      <c r="AK11" s="683"/>
      <c r="AL11" s="683"/>
      <c r="AM11" s="683"/>
      <c r="AN11" s="683"/>
      <c r="AO11" s="683"/>
      <c r="AP11" s="683"/>
      <c r="AQ11" s="683"/>
      <c r="AR11" s="683"/>
      <c r="AS11" s="683"/>
      <c r="AT11" s="683"/>
      <c r="AU11" s="683"/>
      <c r="AV11" s="683"/>
      <c r="AW11" s="683"/>
      <c r="AX11" s="683"/>
      <c r="AY11" s="683"/>
      <c r="AZ11" s="683"/>
      <c r="BA11" s="683"/>
      <c r="BB11" s="683"/>
      <c r="BC11" s="683"/>
      <c r="BD11" s="683"/>
      <c r="BE11" s="683"/>
      <c r="BF11" s="683"/>
      <c r="BG11" s="683"/>
      <c r="BH11" s="683"/>
      <c r="BI11" s="683"/>
      <c r="BJ11" s="683"/>
      <c r="BK11" s="683"/>
      <c r="BL11" s="683"/>
      <c r="BM11" s="683"/>
      <c r="BN11" s="683"/>
      <c r="BO11" s="683"/>
      <c r="BP11" s="683"/>
      <c r="BQ11" s="683"/>
      <c r="BR11" s="683"/>
      <c r="BS11" s="683"/>
      <c r="BT11" s="683"/>
      <c r="BU11" s="683"/>
      <c r="BV11" s="683"/>
      <c r="BW11" s="683"/>
      <c r="BX11" s="683"/>
      <c r="BY11" s="683"/>
      <c r="BZ11" s="683"/>
      <c r="CA11" s="683"/>
      <c r="CB11" s="683"/>
      <c r="CC11" s="683"/>
      <c r="CD11" s="683"/>
      <c r="CE11" s="683"/>
      <c r="CF11" s="683"/>
      <c r="CG11" s="683"/>
      <c r="CH11" s="683"/>
      <c r="CI11" s="683"/>
      <c r="CJ11" s="683"/>
      <c r="CK11" s="683"/>
      <c r="CL11" s="683"/>
      <c r="CM11" s="683"/>
      <c r="CN11" s="683"/>
      <c r="CO11" s="683"/>
      <c r="CP11" s="683"/>
      <c r="CQ11" s="683"/>
      <c r="CR11" s="683"/>
      <c r="CS11" s="683"/>
      <c r="CT11" s="683"/>
      <c r="CU11" s="683"/>
      <c r="CV11" s="683"/>
      <c r="CW11" s="683"/>
    </row>
    <row r="12" spans="1:101" ht="11.25" customHeight="1">
      <c r="A12" s="687" t="s">
        <v>263</v>
      </c>
      <c r="B12" s="677" t="s">
        <v>354</v>
      </c>
      <c r="C12" s="323">
        <v>51019915</v>
      </c>
      <c r="D12" s="323">
        <v>33333</v>
      </c>
      <c r="E12" s="604">
        <v>83.9</v>
      </c>
      <c r="F12" s="605">
        <v>12</v>
      </c>
      <c r="G12" s="604">
        <v>0.8</v>
      </c>
      <c r="H12" s="688" t="s">
        <v>350</v>
      </c>
      <c r="I12" s="600">
        <v>14200</v>
      </c>
      <c r="J12" s="600">
        <v>315000</v>
      </c>
      <c r="K12" s="607">
        <v>8500</v>
      </c>
      <c r="L12" s="682" t="s">
        <v>256</v>
      </c>
      <c r="M12" s="332" t="s">
        <v>310</v>
      </c>
      <c r="N12" s="386">
        <v>50500</v>
      </c>
      <c r="O12" s="386">
        <f>(N12*0.025)</f>
        <v>1262.5</v>
      </c>
      <c r="P12" s="331">
        <v>16</v>
      </c>
      <c r="Q12" s="249" t="s">
        <v>258</v>
      </c>
      <c r="R12" s="620">
        <v>4</v>
      </c>
      <c r="S12" s="576" t="s">
        <v>351</v>
      </c>
      <c r="T12" s="576"/>
      <c r="U12" s="576"/>
      <c r="V12" s="576"/>
      <c r="W12" s="576"/>
      <c r="X12" s="576"/>
      <c r="Y12" s="576"/>
      <c r="Z12" s="576"/>
      <c r="AA12" s="576"/>
      <c r="AB12" s="576"/>
      <c r="AC12" s="576"/>
      <c r="AD12" s="576"/>
      <c r="AE12" s="576"/>
      <c r="AF12" s="576"/>
      <c r="AG12" s="576"/>
      <c r="AH12" s="576"/>
      <c r="AI12" s="576"/>
      <c r="AJ12" s="576"/>
      <c r="AK12" s="576"/>
      <c r="AL12" s="576"/>
      <c r="AM12" s="515"/>
      <c r="AN12" s="515"/>
      <c r="AO12" s="515"/>
      <c r="AP12" s="515"/>
      <c r="AQ12" s="515"/>
      <c r="AR12" s="515"/>
      <c r="AS12" s="515"/>
      <c r="AT12" s="515"/>
      <c r="AU12" s="515"/>
      <c r="AV12" s="515"/>
      <c r="AW12" s="515"/>
      <c r="AX12" s="515"/>
      <c r="AY12" s="515"/>
      <c r="AZ12" s="515"/>
      <c r="BA12" s="515"/>
      <c r="BB12" s="613"/>
      <c r="BC12" s="390"/>
      <c r="BD12" s="390"/>
      <c r="BE12" s="390"/>
      <c r="BF12" s="390"/>
      <c r="BG12" s="390"/>
      <c r="BH12" s="390"/>
      <c r="BI12" s="390"/>
      <c r="BJ12" s="390"/>
      <c r="BK12" s="390"/>
      <c r="BL12" s="390"/>
      <c r="BM12" s="390"/>
      <c r="BN12" s="390"/>
      <c r="BO12" s="390"/>
      <c r="BP12" s="390"/>
      <c r="BQ12" s="390"/>
      <c r="BR12" s="689"/>
      <c r="BS12" s="390"/>
      <c r="BT12" s="390"/>
      <c r="BU12" s="390"/>
      <c r="BV12" s="390"/>
      <c r="BW12" s="390"/>
      <c r="BX12" s="390"/>
      <c r="BY12" s="390"/>
      <c r="BZ12" s="390"/>
      <c r="CA12" s="390"/>
      <c r="CB12" s="390"/>
      <c r="CC12" s="390"/>
      <c r="CD12" s="390"/>
      <c r="CE12" s="390"/>
      <c r="CF12" s="390"/>
      <c r="CG12" s="390"/>
      <c r="CH12" s="390"/>
      <c r="CI12" s="390"/>
      <c r="CJ12" s="390"/>
      <c r="CK12" s="390"/>
      <c r="CL12" s="690"/>
      <c r="CM12" s="390"/>
      <c r="CN12" s="390"/>
      <c r="CO12" s="390"/>
      <c r="CP12" s="390"/>
      <c r="CQ12" s="390"/>
      <c r="CR12" s="390"/>
      <c r="CS12" s="390"/>
      <c r="CT12" s="390"/>
      <c r="CU12" s="390"/>
      <c r="CV12" s="390"/>
      <c r="CW12" s="691"/>
    </row>
    <row r="13" spans="1:101" ht="11.25" customHeight="1">
      <c r="A13" s="687"/>
      <c r="B13" s="677"/>
      <c r="C13" s="323"/>
      <c r="D13" s="323"/>
      <c r="E13" s="604"/>
      <c r="F13" s="605"/>
      <c r="G13" s="604"/>
      <c r="H13" s="606"/>
      <c r="I13" s="600"/>
      <c r="J13" s="600"/>
      <c r="K13" s="607"/>
      <c r="L13" s="682"/>
      <c r="M13" s="384"/>
      <c r="N13" s="600"/>
      <c r="O13" s="600"/>
      <c r="P13" s="331"/>
      <c r="Q13" s="249" t="s">
        <v>260</v>
      </c>
      <c r="R13" s="332">
        <v>4</v>
      </c>
      <c r="S13" s="576"/>
      <c r="T13" s="576"/>
      <c r="U13" s="576"/>
      <c r="V13" s="576"/>
      <c r="W13" s="576"/>
      <c r="X13" s="576"/>
      <c r="Y13" s="576"/>
      <c r="Z13" s="576"/>
      <c r="AA13" s="576"/>
      <c r="AB13" s="576"/>
      <c r="AC13" s="576"/>
      <c r="AD13" s="576"/>
      <c r="AE13" s="576"/>
      <c r="AF13" s="576"/>
      <c r="AG13" s="576"/>
      <c r="AH13" s="576"/>
      <c r="AI13" s="576"/>
      <c r="AJ13" s="576"/>
      <c r="AK13" s="576"/>
      <c r="AL13" s="576"/>
      <c r="AM13" s="515"/>
      <c r="AN13" s="515"/>
      <c r="AO13" s="515"/>
      <c r="AP13" s="515"/>
      <c r="AQ13" s="515"/>
      <c r="AR13" s="515"/>
      <c r="AS13" s="515"/>
      <c r="AT13" s="515"/>
      <c r="AU13" s="515"/>
      <c r="AV13" s="515"/>
      <c r="AW13" s="515"/>
      <c r="AX13" s="515"/>
      <c r="AY13" s="515"/>
      <c r="AZ13" s="515"/>
      <c r="BA13" s="515"/>
      <c r="BB13" s="613"/>
      <c r="BC13" s="390"/>
      <c r="BD13" s="390"/>
      <c r="BE13" s="390"/>
      <c r="BF13" s="390"/>
      <c r="BG13" s="390"/>
      <c r="BH13" s="390"/>
      <c r="BI13" s="390"/>
      <c r="BJ13" s="390"/>
      <c r="BK13" s="390"/>
      <c r="BL13" s="390"/>
      <c r="BM13" s="390"/>
      <c r="BN13" s="390"/>
      <c r="BO13" s="390"/>
      <c r="BP13" s="390"/>
      <c r="BQ13" s="390"/>
      <c r="BR13" s="390"/>
      <c r="BS13" s="390"/>
      <c r="BT13" s="390"/>
      <c r="BU13" s="390"/>
      <c r="BV13" s="390"/>
      <c r="BW13" s="390"/>
      <c r="BX13" s="390"/>
      <c r="BY13" s="390"/>
      <c r="BZ13" s="390"/>
      <c r="CA13" s="390"/>
      <c r="CB13" s="390"/>
      <c r="CC13" s="390"/>
      <c r="CD13" s="390"/>
      <c r="CE13" s="390"/>
      <c r="CF13" s="390"/>
      <c r="CG13" s="390"/>
      <c r="CH13" s="390"/>
      <c r="CI13" s="390"/>
      <c r="CJ13" s="390"/>
      <c r="CK13" s="390"/>
      <c r="CL13" s="390"/>
      <c r="CM13" s="390"/>
      <c r="CN13" s="390"/>
      <c r="CO13" s="390"/>
      <c r="CP13" s="390"/>
      <c r="CQ13" s="390"/>
      <c r="CR13" s="390"/>
      <c r="CS13" s="390"/>
      <c r="CT13" s="390"/>
      <c r="CU13" s="390"/>
      <c r="CV13" s="390"/>
      <c r="CW13" s="390"/>
    </row>
    <row r="14" spans="1:101" ht="11.25" customHeight="1">
      <c r="A14" s="687"/>
      <c r="B14" s="677"/>
      <c r="C14" s="323"/>
      <c r="D14" s="368"/>
      <c r="E14" s="604"/>
      <c r="F14" s="605"/>
      <c r="G14" s="604"/>
      <c r="H14" s="606"/>
      <c r="I14" s="600"/>
      <c r="J14" s="600"/>
      <c r="K14" s="607"/>
      <c r="L14" s="682"/>
      <c r="M14" s="606"/>
      <c r="N14" s="600"/>
      <c r="O14" s="600"/>
      <c r="P14" s="331"/>
      <c r="Q14" s="249" t="s">
        <v>261</v>
      </c>
      <c r="R14" s="332">
        <v>4</v>
      </c>
      <c r="S14" s="576"/>
      <c r="T14" s="576"/>
      <c r="U14" s="576"/>
      <c r="V14" s="576"/>
      <c r="W14" s="576"/>
      <c r="X14" s="576"/>
      <c r="Y14" s="576"/>
      <c r="Z14" s="576"/>
      <c r="AA14" s="576"/>
      <c r="AB14" s="576"/>
      <c r="AC14" s="576"/>
      <c r="AD14" s="576"/>
      <c r="AE14" s="576"/>
      <c r="AF14" s="576"/>
      <c r="AG14" s="576"/>
      <c r="AH14" s="576"/>
      <c r="AI14" s="576"/>
      <c r="AJ14" s="576"/>
      <c r="AK14" s="576"/>
      <c r="AL14" s="576"/>
      <c r="AM14" s="515"/>
      <c r="AN14" s="515"/>
      <c r="AO14" s="515"/>
      <c r="AP14" s="515"/>
      <c r="AQ14" s="515"/>
      <c r="AR14" s="515"/>
      <c r="AS14" s="515"/>
      <c r="AT14" s="515"/>
      <c r="AU14" s="515"/>
      <c r="AV14" s="515"/>
      <c r="AW14" s="515"/>
      <c r="AX14" s="515"/>
      <c r="AY14" s="515"/>
      <c r="AZ14" s="515"/>
      <c r="BA14" s="515"/>
      <c r="BB14" s="613"/>
      <c r="BC14" s="390"/>
      <c r="BD14" s="390"/>
      <c r="BE14" s="390"/>
      <c r="BF14" s="390"/>
      <c r="BG14" s="390"/>
      <c r="BH14" s="390"/>
      <c r="BI14" s="390"/>
      <c r="BJ14" s="390"/>
      <c r="BK14" s="390"/>
      <c r="BL14" s="390"/>
      <c r="BM14" s="390"/>
      <c r="BN14" s="390"/>
      <c r="BO14" s="390"/>
      <c r="BP14" s="390"/>
      <c r="BQ14" s="390"/>
      <c r="BR14" s="390"/>
      <c r="BS14" s="390"/>
      <c r="BT14" s="390"/>
      <c r="BU14" s="390"/>
      <c r="BV14" s="390"/>
      <c r="BW14" s="390"/>
      <c r="BX14" s="390"/>
      <c r="BY14" s="390"/>
      <c r="BZ14" s="390"/>
      <c r="CA14" s="390"/>
      <c r="CB14" s="390"/>
      <c r="CC14" s="390"/>
      <c r="CD14" s="390"/>
      <c r="CE14" s="390"/>
      <c r="CF14" s="390"/>
      <c r="CG14" s="390"/>
      <c r="CH14" s="390"/>
      <c r="CI14" s="390"/>
      <c r="CJ14" s="390"/>
      <c r="CK14" s="390"/>
      <c r="CL14" s="390"/>
      <c r="CM14" s="390"/>
      <c r="CN14" s="390"/>
      <c r="CO14" s="390"/>
      <c r="CP14" s="390"/>
      <c r="CQ14" s="390"/>
      <c r="CR14" s="390"/>
      <c r="CS14" s="390"/>
      <c r="CT14" s="390"/>
      <c r="CU14" s="390"/>
      <c r="CV14" s="390"/>
      <c r="CW14" s="390"/>
    </row>
    <row r="15" spans="1:101" ht="11.25" customHeight="1">
      <c r="A15" s="687"/>
      <c r="B15" s="677"/>
      <c r="C15" s="323"/>
      <c r="D15" s="368"/>
      <c r="E15" s="604"/>
      <c r="F15" s="605"/>
      <c r="G15" s="604"/>
      <c r="H15" s="606"/>
      <c r="I15" s="600"/>
      <c r="J15" s="600"/>
      <c r="K15" s="607"/>
      <c r="L15" s="682"/>
      <c r="M15" s="606"/>
      <c r="N15" s="600"/>
      <c r="O15" s="600"/>
      <c r="P15" s="331"/>
      <c r="Q15" s="249" t="s">
        <v>262</v>
      </c>
      <c r="R15" s="332">
        <v>4</v>
      </c>
      <c r="S15" s="576"/>
      <c r="T15" s="576"/>
      <c r="U15" s="576"/>
      <c r="V15" s="576"/>
      <c r="W15" s="576"/>
      <c r="X15" s="576"/>
      <c r="Y15" s="576"/>
      <c r="Z15" s="576"/>
      <c r="AA15" s="576"/>
      <c r="AB15" s="576"/>
      <c r="AC15" s="576"/>
      <c r="AD15" s="576"/>
      <c r="AE15" s="576"/>
      <c r="AF15" s="576"/>
      <c r="AG15" s="576"/>
      <c r="AH15" s="576"/>
      <c r="AI15" s="576"/>
      <c r="AJ15" s="576"/>
      <c r="AK15" s="576"/>
      <c r="AL15" s="576"/>
      <c r="AM15" s="515"/>
      <c r="AN15" s="515"/>
      <c r="AO15" s="515"/>
      <c r="AP15" s="515"/>
      <c r="AQ15" s="515"/>
      <c r="AR15" s="515"/>
      <c r="AS15" s="515"/>
      <c r="AT15" s="515"/>
      <c r="AU15" s="515"/>
      <c r="AV15" s="515"/>
      <c r="AW15" s="515"/>
      <c r="AX15" s="515"/>
      <c r="AY15" s="515"/>
      <c r="AZ15" s="515"/>
      <c r="BA15" s="515"/>
      <c r="BB15" s="613"/>
      <c r="BC15" s="390"/>
      <c r="BD15" s="390"/>
      <c r="BE15" s="390"/>
      <c r="BF15" s="390"/>
      <c r="BG15" s="390"/>
      <c r="BH15" s="390"/>
      <c r="BI15" s="390"/>
      <c r="BJ15" s="390"/>
      <c r="BK15" s="390"/>
      <c r="BL15" s="390"/>
      <c r="BM15" s="390"/>
      <c r="BN15" s="390"/>
      <c r="BO15" s="390"/>
      <c r="BP15" s="390"/>
      <c r="BQ15" s="390"/>
      <c r="BR15" s="390"/>
      <c r="BS15" s="390"/>
      <c r="BT15" s="390"/>
      <c r="BU15" s="390"/>
      <c r="BV15" s="390"/>
      <c r="BW15" s="390"/>
      <c r="BX15" s="390"/>
      <c r="BY15" s="390"/>
      <c r="BZ15" s="390"/>
      <c r="CA15" s="390"/>
      <c r="CB15" s="390"/>
      <c r="CC15" s="390"/>
      <c r="CD15" s="390"/>
      <c r="CE15" s="390"/>
      <c r="CF15" s="390"/>
      <c r="CG15" s="390"/>
      <c r="CH15" s="390"/>
      <c r="CI15" s="390"/>
      <c r="CJ15" s="390"/>
      <c r="CK15" s="390"/>
      <c r="CL15" s="390"/>
      <c r="CM15" s="390"/>
      <c r="CN15" s="390"/>
      <c r="CO15" s="390"/>
      <c r="CP15" s="390"/>
      <c r="CQ15" s="390"/>
      <c r="CR15" s="390"/>
      <c r="CS15" s="390"/>
      <c r="CT15" s="390"/>
      <c r="CU15" s="390"/>
      <c r="CV15" s="390"/>
      <c r="CW15" s="390"/>
    </row>
    <row r="16" spans="1:101" s="122" customFormat="1" ht="4.5" customHeight="1">
      <c r="A16" s="683"/>
      <c r="B16" s="683"/>
      <c r="C16" s="683"/>
      <c r="D16" s="683"/>
      <c r="E16" s="683"/>
      <c r="F16" s="683"/>
      <c r="G16" s="683"/>
      <c r="H16" s="683"/>
      <c r="I16" s="683"/>
      <c r="J16" s="683"/>
      <c r="K16" s="683"/>
      <c r="L16" s="683"/>
      <c r="M16" s="683"/>
      <c r="N16" s="683"/>
      <c r="O16" s="683"/>
      <c r="P16" s="683"/>
      <c r="Q16" s="683"/>
      <c r="R16" s="683"/>
      <c r="S16" s="683"/>
      <c r="T16" s="683"/>
      <c r="U16" s="683"/>
      <c r="V16" s="683"/>
      <c r="W16" s="683"/>
      <c r="X16" s="683"/>
      <c r="Y16" s="683"/>
      <c r="Z16" s="683"/>
      <c r="AA16" s="683"/>
      <c r="AB16" s="683"/>
      <c r="AC16" s="683"/>
      <c r="AD16" s="683"/>
      <c r="AE16" s="683"/>
      <c r="AF16" s="683"/>
      <c r="AG16" s="683"/>
      <c r="AH16" s="683"/>
      <c r="AI16" s="683"/>
      <c r="AJ16" s="683"/>
      <c r="AK16" s="683"/>
      <c r="AL16" s="683"/>
      <c r="AM16" s="683"/>
      <c r="AN16" s="683"/>
      <c r="AO16" s="683"/>
      <c r="AP16" s="683"/>
      <c r="AQ16" s="683"/>
      <c r="AR16" s="683"/>
      <c r="AS16" s="683"/>
      <c r="AT16" s="683"/>
      <c r="AU16" s="683"/>
      <c r="AV16" s="683"/>
      <c r="AW16" s="683"/>
      <c r="AX16" s="683"/>
      <c r="AY16" s="683"/>
      <c r="AZ16" s="683"/>
      <c r="BA16" s="683"/>
      <c r="BB16" s="683"/>
      <c r="BC16" s="683"/>
      <c r="BD16" s="683"/>
      <c r="BE16" s="683"/>
      <c r="BF16" s="683"/>
      <c r="BG16" s="683"/>
      <c r="BH16" s="683"/>
      <c r="BI16" s="683"/>
      <c r="BJ16" s="683"/>
      <c r="BK16" s="683"/>
      <c r="BL16" s="683"/>
      <c r="BM16" s="683"/>
      <c r="BN16" s="683"/>
      <c r="BO16" s="683"/>
      <c r="BP16" s="683"/>
      <c r="BQ16" s="683"/>
      <c r="BR16" s="683"/>
      <c r="BS16" s="683"/>
      <c r="BT16" s="683"/>
      <c r="BU16" s="683"/>
      <c r="BV16" s="683"/>
      <c r="BW16" s="683"/>
      <c r="BX16" s="683"/>
      <c r="BY16" s="683"/>
      <c r="BZ16" s="683"/>
      <c r="CA16" s="683"/>
      <c r="CB16" s="683"/>
      <c r="CC16" s="683"/>
      <c r="CD16" s="683"/>
      <c r="CE16" s="683"/>
      <c r="CF16" s="683"/>
      <c r="CG16" s="683"/>
      <c r="CH16" s="683"/>
      <c r="CI16" s="683"/>
      <c r="CJ16" s="683"/>
      <c r="CK16" s="683"/>
      <c r="CL16" s="683"/>
      <c r="CM16" s="683"/>
      <c r="CN16" s="683"/>
      <c r="CO16" s="683"/>
      <c r="CP16" s="683"/>
      <c r="CQ16" s="683"/>
      <c r="CR16" s="683"/>
      <c r="CS16" s="683"/>
      <c r="CT16" s="683"/>
      <c r="CU16" s="683"/>
      <c r="CV16" s="683"/>
      <c r="CW16" s="683"/>
    </row>
    <row r="17" spans="1:101" ht="11.25" customHeight="1">
      <c r="A17" s="692" t="s">
        <v>266</v>
      </c>
      <c r="B17" s="693" t="s">
        <v>355</v>
      </c>
      <c r="C17" s="265">
        <v>50675750</v>
      </c>
      <c r="D17" s="323">
        <v>33333</v>
      </c>
      <c r="E17" s="604">
        <v>77</v>
      </c>
      <c r="F17" s="625">
        <v>9</v>
      </c>
      <c r="G17" s="604">
        <v>0.9</v>
      </c>
      <c r="H17" s="606" t="s">
        <v>282</v>
      </c>
      <c r="I17" s="600">
        <v>12400</v>
      </c>
      <c r="J17" s="386">
        <v>350000</v>
      </c>
      <c r="K17" s="630">
        <v>7500</v>
      </c>
      <c r="L17" s="682" t="s">
        <v>256</v>
      </c>
      <c r="M17" s="332" t="s">
        <v>310</v>
      </c>
      <c r="N17" s="600">
        <v>50500</v>
      </c>
      <c r="O17" s="386">
        <v>1263</v>
      </c>
      <c r="P17" s="331">
        <v>12</v>
      </c>
      <c r="Q17" s="249" t="s">
        <v>260</v>
      </c>
      <c r="R17" s="332">
        <v>4</v>
      </c>
      <c r="S17" s="576" t="s">
        <v>356</v>
      </c>
      <c r="T17" s="576"/>
      <c r="U17" s="576"/>
      <c r="V17" s="576"/>
      <c r="W17" s="576"/>
      <c r="X17" s="576"/>
      <c r="Y17" s="576"/>
      <c r="Z17" s="576"/>
      <c r="AA17" s="576"/>
      <c r="AB17" s="576"/>
      <c r="AC17" s="576"/>
      <c r="AD17" s="576"/>
      <c r="AE17" s="576"/>
      <c r="AF17" s="576"/>
      <c r="AG17" s="576"/>
      <c r="AH17" s="576"/>
      <c r="AI17" s="576"/>
      <c r="AJ17" s="576"/>
      <c r="AK17" s="576"/>
      <c r="AL17" s="576"/>
      <c r="AM17" s="515"/>
      <c r="AN17" s="515"/>
      <c r="AO17" s="515"/>
      <c r="AP17" s="515"/>
      <c r="AQ17" s="515"/>
      <c r="AR17" s="515"/>
      <c r="AS17" s="515"/>
      <c r="AT17" s="515"/>
      <c r="AU17" s="515"/>
      <c r="AV17" s="515"/>
      <c r="AW17" s="515"/>
      <c r="AX17" s="515"/>
      <c r="AY17" s="515"/>
      <c r="AZ17" s="515"/>
      <c r="BA17" s="515"/>
      <c r="BB17" s="613"/>
      <c r="BC17" s="390"/>
      <c r="BD17" s="390"/>
      <c r="BE17" s="390"/>
      <c r="BF17" s="390"/>
      <c r="BG17" s="390"/>
      <c r="BH17" s="390"/>
      <c r="BI17" s="390"/>
      <c r="BJ17" s="390"/>
      <c r="BK17" s="390"/>
      <c r="BL17" s="390"/>
      <c r="BM17" s="390"/>
      <c r="BN17" s="390"/>
      <c r="BO17" s="390"/>
      <c r="BP17" s="390"/>
      <c r="BQ17" s="390"/>
      <c r="BR17" s="689"/>
      <c r="BS17" s="390"/>
      <c r="BT17" s="390"/>
      <c r="BU17" s="390"/>
      <c r="BV17" s="390"/>
      <c r="BW17" s="390"/>
      <c r="BX17" s="390"/>
      <c r="BY17" s="390"/>
      <c r="BZ17" s="390"/>
      <c r="CA17" s="390"/>
      <c r="CB17" s="390"/>
      <c r="CC17" s="390"/>
      <c r="CD17" s="390"/>
      <c r="CE17" s="390"/>
      <c r="CF17" s="390"/>
      <c r="CG17" s="390"/>
      <c r="CH17" s="390"/>
      <c r="CI17" s="390"/>
      <c r="CJ17" s="390"/>
      <c r="CK17" s="390"/>
      <c r="CL17" s="690"/>
      <c r="CM17" s="390"/>
      <c r="CN17" s="390"/>
      <c r="CO17" s="390"/>
      <c r="CP17" s="390"/>
      <c r="CQ17" s="390"/>
      <c r="CR17" s="390"/>
      <c r="CS17" s="390"/>
      <c r="CT17" s="390"/>
      <c r="CU17" s="390"/>
      <c r="CV17" s="390"/>
      <c r="CW17" s="691"/>
    </row>
    <row r="18" spans="1:101" ht="11.25" customHeight="1">
      <c r="A18" s="692"/>
      <c r="B18" s="693"/>
      <c r="C18" s="265"/>
      <c r="D18" s="265"/>
      <c r="E18" s="604"/>
      <c r="F18" s="625"/>
      <c r="G18" s="604"/>
      <c r="H18" s="606"/>
      <c r="I18" s="600"/>
      <c r="J18" s="600"/>
      <c r="K18" s="630"/>
      <c r="L18" s="682"/>
      <c r="M18" s="606"/>
      <c r="N18" s="600"/>
      <c r="O18" s="600"/>
      <c r="P18" s="331"/>
      <c r="Q18" s="249" t="s">
        <v>258</v>
      </c>
      <c r="R18" s="332">
        <v>4</v>
      </c>
      <c r="S18" s="576"/>
      <c r="T18" s="576"/>
      <c r="U18" s="576"/>
      <c r="V18" s="576"/>
      <c r="W18" s="576"/>
      <c r="X18" s="576"/>
      <c r="Y18" s="576"/>
      <c r="Z18" s="576"/>
      <c r="AA18" s="576"/>
      <c r="AB18" s="576"/>
      <c r="AC18" s="576"/>
      <c r="AD18" s="576"/>
      <c r="AE18" s="576"/>
      <c r="AF18" s="576"/>
      <c r="AG18" s="576"/>
      <c r="AH18" s="576"/>
      <c r="AI18" s="576"/>
      <c r="AJ18" s="576"/>
      <c r="AK18" s="576"/>
      <c r="AL18" s="576"/>
      <c r="AM18" s="515"/>
      <c r="AN18" s="515"/>
      <c r="AO18" s="515"/>
      <c r="AP18" s="515"/>
      <c r="AQ18" s="515"/>
      <c r="AR18" s="515"/>
      <c r="AS18" s="515"/>
      <c r="AT18" s="515"/>
      <c r="AU18" s="515"/>
      <c r="AV18" s="515"/>
      <c r="AW18" s="515"/>
      <c r="AX18" s="515"/>
      <c r="AY18" s="515"/>
      <c r="AZ18" s="515"/>
      <c r="BA18" s="515"/>
      <c r="BB18" s="613"/>
      <c r="BC18" s="390"/>
      <c r="BD18" s="390"/>
      <c r="BE18" s="390"/>
      <c r="BF18" s="390"/>
      <c r="BG18" s="390"/>
      <c r="BH18" s="390"/>
      <c r="BI18" s="390"/>
      <c r="BJ18" s="390"/>
      <c r="BK18" s="390"/>
      <c r="BL18" s="390"/>
      <c r="BM18" s="390"/>
      <c r="BN18" s="390"/>
      <c r="BO18" s="390"/>
      <c r="BP18" s="390"/>
      <c r="BQ18" s="390"/>
      <c r="BR18" s="390"/>
      <c r="BS18" s="390"/>
      <c r="BT18" s="390"/>
      <c r="BU18" s="390"/>
      <c r="BV18" s="390"/>
      <c r="BW18" s="390"/>
      <c r="BX18" s="390"/>
      <c r="BY18" s="390"/>
      <c r="BZ18" s="390"/>
      <c r="CA18" s="390"/>
      <c r="CB18" s="390"/>
      <c r="CC18" s="390"/>
      <c r="CD18" s="390"/>
      <c r="CE18" s="390"/>
      <c r="CF18" s="390"/>
      <c r="CG18" s="390"/>
      <c r="CH18" s="390"/>
      <c r="CI18" s="390"/>
      <c r="CJ18" s="390"/>
      <c r="CK18" s="390"/>
      <c r="CL18" s="390"/>
      <c r="CM18" s="390"/>
      <c r="CN18" s="390"/>
      <c r="CO18" s="390"/>
      <c r="CP18" s="390"/>
      <c r="CQ18" s="390"/>
      <c r="CR18" s="390"/>
      <c r="CS18" s="390"/>
      <c r="CT18" s="390"/>
      <c r="CU18" s="390"/>
      <c r="CV18" s="390"/>
      <c r="CW18" s="390"/>
    </row>
    <row r="19" spans="1:101" ht="11.25" customHeight="1">
      <c r="A19" s="692"/>
      <c r="B19" s="693"/>
      <c r="C19" s="265"/>
      <c r="D19" s="265"/>
      <c r="E19" s="604"/>
      <c r="F19" s="625"/>
      <c r="G19" s="604"/>
      <c r="H19" s="606"/>
      <c r="I19" s="600"/>
      <c r="J19" s="600"/>
      <c r="K19" s="630"/>
      <c r="L19" s="682"/>
      <c r="M19" s="606"/>
      <c r="N19" s="600"/>
      <c r="O19" s="600"/>
      <c r="P19" s="331"/>
      <c r="Q19" s="249" t="s">
        <v>261</v>
      </c>
      <c r="R19" s="332">
        <v>2</v>
      </c>
      <c r="S19" s="576"/>
      <c r="T19" s="576"/>
      <c r="U19" s="576"/>
      <c r="V19" s="576"/>
      <c r="W19" s="576"/>
      <c r="X19" s="576"/>
      <c r="Y19" s="576"/>
      <c r="Z19" s="576"/>
      <c r="AA19" s="576"/>
      <c r="AB19" s="576"/>
      <c r="AC19" s="576"/>
      <c r="AD19" s="576"/>
      <c r="AE19" s="576"/>
      <c r="AF19" s="576"/>
      <c r="AG19" s="576"/>
      <c r="AH19" s="576"/>
      <c r="AI19" s="576"/>
      <c r="AJ19" s="576"/>
      <c r="AK19" s="576"/>
      <c r="AL19" s="576"/>
      <c r="AM19" s="515"/>
      <c r="AN19" s="515"/>
      <c r="AO19" s="515"/>
      <c r="AP19" s="515"/>
      <c r="AQ19" s="515"/>
      <c r="AR19" s="515"/>
      <c r="AS19" s="515"/>
      <c r="AT19" s="515"/>
      <c r="AU19" s="515"/>
      <c r="AV19" s="515"/>
      <c r="AW19" s="515"/>
      <c r="AX19" s="515"/>
      <c r="AY19" s="515"/>
      <c r="AZ19" s="515"/>
      <c r="BA19" s="515"/>
      <c r="BB19" s="613"/>
      <c r="BC19" s="390"/>
      <c r="BD19" s="390"/>
      <c r="BE19" s="390"/>
      <c r="BF19" s="390"/>
      <c r="BG19" s="390"/>
      <c r="BH19" s="390"/>
      <c r="BI19" s="390"/>
      <c r="BJ19" s="390"/>
      <c r="BK19" s="390"/>
      <c r="BL19" s="390"/>
      <c r="BM19" s="390"/>
      <c r="BN19" s="390"/>
      <c r="BO19" s="390"/>
      <c r="BP19" s="390"/>
      <c r="BQ19" s="390"/>
      <c r="BR19" s="390"/>
      <c r="BS19" s="390"/>
      <c r="BT19" s="390"/>
      <c r="BU19" s="390"/>
      <c r="BV19" s="390"/>
      <c r="BW19" s="390"/>
      <c r="BX19" s="390"/>
      <c r="BY19" s="390"/>
      <c r="BZ19" s="390"/>
      <c r="CA19" s="390"/>
      <c r="CB19" s="390"/>
      <c r="CC19" s="390"/>
      <c r="CD19" s="390"/>
      <c r="CE19" s="390"/>
      <c r="CF19" s="390"/>
      <c r="CG19" s="390"/>
      <c r="CH19" s="390"/>
      <c r="CI19" s="390"/>
      <c r="CJ19" s="390"/>
      <c r="CK19" s="390"/>
      <c r="CL19" s="390"/>
      <c r="CM19" s="390"/>
      <c r="CN19" s="390"/>
      <c r="CO19" s="390"/>
      <c r="CP19" s="390"/>
      <c r="CQ19" s="390"/>
      <c r="CR19" s="390"/>
      <c r="CS19" s="390"/>
      <c r="CT19" s="390"/>
      <c r="CU19" s="390"/>
      <c r="CV19" s="390"/>
      <c r="CW19" s="390"/>
    </row>
    <row r="20" spans="1:101" ht="11.25" customHeight="1">
      <c r="A20" s="692"/>
      <c r="B20" s="693"/>
      <c r="C20" s="265"/>
      <c r="D20" s="265"/>
      <c r="E20" s="604"/>
      <c r="F20" s="625"/>
      <c r="G20" s="604"/>
      <c r="H20" s="606"/>
      <c r="I20" s="600"/>
      <c r="J20" s="600"/>
      <c r="K20" s="630"/>
      <c r="L20" s="682"/>
      <c r="M20" s="620"/>
      <c r="N20" s="600"/>
      <c r="O20" s="600"/>
      <c r="P20" s="331"/>
      <c r="Q20" s="249" t="s">
        <v>262</v>
      </c>
      <c r="R20" s="332">
        <v>2</v>
      </c>
      <c r="S20" s="576"/>
      <c r="T20" s="576"/>
      <c r="U20" s="576"/>
      <c r="V20" s="576"/>
      <c r="W20" s="576"/>
      <c r="X20" s="576"/>
      <c r="Y20" s="576"/>
      <c r="Z20" s="576"/>
      <c r="AA20" s="576"/>
      <c r="AB20" s="576"/>
      <c r="AC20" s="576"/>
      <c r="AD20" s="576"/>
      <c r="AE20" s="576"/>
      <c r="AF20" s="576"/>
      <c r="AG20" s="576"/>
      <c r="AH20" s="576"/>
      <c r="AI20" s="576"/>
      <c r="AJ20" s="576"/>
      <c r="AK20" s="576"/>
      <c r="AL20" s="576"/>
      <c r="AM20" s="515"/>
      <c r="AN20" s="515"/>
      <c r="AO20" s="515"/>
      <c r="AP20" s="515"/>
      <c r="AQ20" s="515"/>
      <c r="AR20" s="515"/>
      <c r="AS20" s="515"/>
      <c r="AT20" s="515"/>
      <c r="AU20" s="515"/>
      <c r="AV20" s="515"/>
      <c r="AW20" s="515"/>
      <c r="AX20" s="515"/>
      <c r="AY20" s="515"/>
      <c r="AZ20" s="515"/>
      <c r="BA20" s="515"/>
      <c r="BB20" s="613"/>
      <c r="BC20" s="390"/>
      <c r="BD20" s="390"/>
      <c r="BE20" s="390"/>
      <c r="BF20" s="390"/>
      <c r="BG20" s="390"/>
      <c r="BH20" s="390"/>
      <c r="BI20" s="390"/>
      <c r="BJ20" s="390"/>
      <c r="BK20" s="390"/>
      <c r="BL20" s="390"/>
      <c r="BM20" s="390"/>
      <c r="BN20" s="390"/>
      <c r="BO20" s="390"/>
      <c r="BP20" s="390"/>
      <c r="BQ20" s="390"/>
      <c r="BR20" s="390"/>
      <c r="BS20" s="390"/>
      <c r="BT20" s="390"/>
      <c r="BU20" s="390"/>
      <c r="BV20" s="390"/>
      <c r="BW20" s="390"/>
      <c r="BX20" s="390"/>
      <c r="BY20" s="390"/>
      <c r="BZ20" s="390"/>
      <c r="CA20" s="390"/>
      <c r="CB20" s="390"/>
      <c r="CC20" s="390"/>
      <c r="CD20" s="390"/>
      <c r="CE20" s="390"/>
      <c r="CF20" s="390"/>
      <c r="CG20" s="390"/>
      <c r="CH20" s="390"/>
      <c r="CI20" s="390"/>
      <c r="CJ20" s="390"/>
      <c r="CK20" s="390"/>
      <c r="CL20" s="390"/>
      <c r="CM20" s="390"/>
      <c r="CN20" s="390"/>
      <c r="CO20" s="390"/>
      <c r="CP20" s="390"/>
      <c r="CQ20" s="390"/>
      <c r="CR20" s="390"/>
      <c r="CS20" s="390"/>
      <c r="CT20" s="390"/>
      <c r="CU20" s="390"/>
      <c r="CV20" s="390"/>
      <c r="CW20" s="390"/>
    </row>
    <row r="21" spans="1:101" s="122" customFormat="1" ht="5.25" customHeight="1">
      <c r="A21" s="694"/>
      <c r="B21" s="694"/>
      <c r="C21" s="694"/>
      <c r="D21" s="694"/>
      <c r="E21" s="694"/>
      <c r="F21" s="694"/>
      <c r="G21" s="694"/>
      <c r="H21" s="694"/>
      <c r="I21" s="694"/>
      <c r="J21" s="694"/>
      <c r="K21" s="694"/>
      <c r="L21" s="694"/>
      <c r="M21" s="694"/>
      <c r="N21" s="694"/>
      <c r="O21" s="694"/>
      <c r="P21" s="694"/>
      <c r="Q21" s="694"/>
      <c r="R21" s="694"/>
      <c r="S21" s="694"/>
      <c r="T21" s="694"/>
      <c r="U21" s="694"/>
      <c r="V21" s="694"/>
      <c r="W21" s="694"/>
      <c r="X21" s="694"/>
      <c r="Y21" s="694"/>
      <c r="Z21" s="694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4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4"/>
      <c r="AZ21" s="694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4"/>
      <c r="BM21" s="694"/>
      <c r="BN21" s="694"/>
      <c r="BO21" s="694"/>
      <c r="BP21" s="694"/>
      <c r="BQ21" s="694"/>
      <c r="BR21" s="694"/>
      <c r="BS21" s="694"/>
      <c r="BT21" s="694"/>
      <c r="BU21" s="694"/>
      <c r="BV21" s="694"/>
      <c r="BW21" s="694"/>
      <c r="BX21" s="694"/>
      <c r="BY21" s="694"/>
      <c r="BZ21" s="694"/>
      <c r="CA21" s="694"/>
      <c r="CB21" s="694"/>
      <c r="CC21" s="694"/>
      <c r="CD21" s="694"/>
      <c r="CE21" s="694"/>
      <c r="CF21" s="694"/>
      <c r="CG21" s="694"/>
      <c r="CH21" s="694"/>
      <c r="CI21" s="694"/>
      <c r="CJ21" s="694"/>
      <c r="CK21" s="694"/>
      <c r="CL21" s="694"/>
      <c r="CM21" s="694"/>
      <c r="CN21" s="694"/>
      <c r="CO21" s="694"/>
      <c r="CP21" s="694"/>
      <c r="CQ21" s="694"/>
      <c r="CR21" s="694"/>
      <c r="CS21" s="694"/>
      <c r="CT21" s="694"/>
      <c r="CU21" s="694"/>
      <c r="CV21" s="694"/>
      <c r="CW21" s="694"/>
    </row>
    <row r="22" spans="1:101" ht="11.25" customHeight="1">
      <c r="A22" s="695" t="s">
        <v>268</v>
      </c>
      <c r="B22" s="677" t="s">
        <v>357</v>
      </c>
      <c r="C22" s="323">
        <v>50774081</v>
      </c>
      <c r="D22" s="323">
        <v>33333</v>
      </c>
      <c r="E22" s="665">
        <v>97.9</v>
      </c>
      <c r="F22" s="636">
        <v>16</v>
      </c>
      <c r="G22" s="604">
        <v>0.8</v>
      </c>
      <c r="H22" s="606" t="s">
        <v>350</v>
      </c>
      <c r="I22" s="600">
        <v>14400</v>
      </c>
      <c r="J22" s="600">
        <v>280000</v>
      </c>
      <c r="K22" s="607">
        <v>7000</v>
      </c>
      <c r="L22" s="682" t="s">
        <v>256</v>
      </c>
      <c r="M22" s="332" t="s">
        <v>310</v>
      </c>
      <c r="N22" s="600">
        <v>50500</v>
      </c>
      <c r="O22" s="600">
        <f>N22*0.025</f>
        <v>1262.5</v>
      </c>
      <c r="P22" s="331">
        <v>18</v>
      </c>
      <c r="Q22" s="249" t="s">
        <v>257</v>
      </c>
      <c r="R22" s="332">
        <v>8</v>
      </c>
      <c r="S22" s="684" t="s">
        <v>358</v>
      </c>
      <c r="T22" s="684"/>
      <c r="U22" s="684"/>
      <c r="V22" s="684"/>
      <c r="W22" s="684"/>
      <c r="X22" s="684"/>
      <c r="Y22" s="684"/>
      <c r="Z22" s="684"/>
      <c r="AA22" s="684"/>
      <c r="AB22" s="684"/>
      <c r="AC22" s="684"/>
      <c r="AD22" s="684"/>
      <c r="AE22" s="684"/>
      <c r="AF22" s="684"/>
      <c r="AG22" s="684"/>
      <c r="AH22" s="684"/>
      <c r="AI22" s="684"/>
      <c r="AJ22" s="684"/>
      <c r="AK22" s="684"/>
      <c r="AL22" s="684"/>
      <c r="AM22" s="515"/>
      <c r="AN22" s="515"/>
      <c r="AO22" s="515"/>
      <c r="AP22" s="515"/>
      <c r="AQ22" s="515"/>
      <c r="AR22" s="515"/>
      <c r="AS22" s="515"/>
      <c r="AT22" s="515"/>
      <c r="AU22" s="515"/>
      <c r="AV22" s="515"/>
      <c r="AW22" s="515"/>
      <c r="AX22" s="515"/>
      <c r="AY22" s="515"/>
      <c r="AZ22" s="515"/>
      <c r="BA22" s="515"/>
      <c r="BB22" s="613"/>
      <c r="BC22" s="251"/>
      <c r="BD22" s="251"/>
      <c r="BE22" s="251"/>
      <c r="BF22" s="251"/>
      <c r="BG22" s="251"/>
      <c r="BH22" s="251"/>
      <c r="BI22" s="251"/>
      <c r="BJ22" s="251"/>
      <c r="BK22" s="251"/>
      <c r="BL22" s="251"/>
      <c r="BM22" s="251"/>
      <c r="BN22" s="251"/>
      <c r="BO22" s="251"/>
      <c r="BP22" s="251"/>
      <c r="BQ22" s="251"/>
      <c r="BR22" s="259"/>
      <c r="BS22" s="251"/>
      <c r="BT22" s="251"/>
      <c r="BU22" s="251"/>
      <c r="BV22" s="251"/>
      <c r="BW22" s="251"/>
      <c r="BX22" s="251"/>
      <c r="BY22" s="251"/>
      <c r="BZ22" s="251"/>
      <c r="CA22" s="251"/>
      <c r="CB22" s="251"/>
      <c r="CC22" s="251"/>
      <c r="CD22" s="251"/>
      <c r="CE22" s="251"/>
      <c r="CF22" s="251"/>
      <c r="CG22" s="251"/>
      <c r="CH22" s="251"/>
      <c r="CI22" s="251"/>
      <c r="CJ22" s="251"/>
      <c r="CK22" s="251"/>
      <c r="CL22" s="263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681"/>
    </row>
    <row r="23" spans="1:101" ht="11.25" customHeight="1">
      <c r="A23" s="695"/>
      <c r="B23" s="677"/>
      <c r="C23" s="323"/>
      <c r="D23" s="368"/>
      <c r="E23" s="604"/>
      <c r="F23" s="605"/>
      <c r="G23" s="604"/>
      <c r="H23" s="606"/>
      <c r="I23" s="600"/>
      <c r="J23" s="600"/>
      <c r="K23" s="607"/>
      <c r="L23" s="682"/>
      <c r="M23" s="606"/>
      <c r="N23" s="600"/>
      <c r="O23" s="600"/>
      <c r="P23" s="331"/>
      <c r="Q23" s="249" t="s">
        <v>257</v>
      </c>
      <c r="R23" s="332">
        <v>8</v>
      </c>
      <c r="S23" s="684"/>
      <c r="T23" s="684"/>
      <c r="U23" s="684"/>
      <c r="V23" s="684"/>
      <c r="W23" s="684"/>
      <c r="X23" s="684"/>
      <c r="Y23" s="684"/>
      <c r="Z23" s="684"/>
      <c r="AA23" s="684"/>
      <c r="AB23" s="684"/>
      <c r="AC23" s="684"/>
      <c r="AD23" s="684"/>
      <c r="AE23" s="684"/>
      <c r="AF23" s="684"/>
      <c r="AG23" s="684"/>
      <c r="AH23" s="684"/>
      <c r="AI23" s="684"/>
      <c r="AJ23" s="684"/>
      <c r="AK23" s="684"/>
      <c r="AL23" s="684"/>
      <c r="AM23" s="515"/>
      <c r="AN23" s="515"/>
      <c r="AO23" s="515"/>
      <c r="AP23" s="515"/>
      <c r="AQ23" s="515"/>
      <c r="AR23" s="515"/>
      <c r="AS23" s="515"/>
      <c r="AT23" s="515"/>
      <c r="AU23" s="515"/>
      <c r="AV23" s="515"/>
      <c r="AW23" s="515"/>
      <c r="AX23" s="515"/>
      <c r="AY23" s="515"/>
      <c r="AZ23" s="515"/>
      <c r="BA23" s="515"/>
      <c r="BB23" s="613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251"/>
      <c r="BX23" s="251"/>
      <c r="BY23" s="251"/>
      <c r="BZ23" s="251"/>
      <c r="CA23" s="251"/>
      <c r="CB23" s="251"/>
      <c r="CC23" s="251"/>
      <c r="CD23" s="251"/>
      <c r="CE23" s="251"/>
      <c r="CF23" s="251"/>
      <c r="CG23" s="251"/>
      <c r="CH23" s="251"/>
      <c r="CI23" s="251"/>
      <c r="CJ23" s="251"/>
      <c r="CK23" s="251"/>
      <c r="CL23" s="251"/>
      <c r="CM23" s="251"/>
      <c r="CN23" s="251"/>
      <c r="CO23" s="251"/>
      <c r="CP23" s="251"/>
      <c r="CQ23" s="251"/>
      <c r="CR23" s="251"/>
      <c r="CS23" s="251"/>
      <c r="CT23" s="251"/>
      <c r="CU23" s="251"/>
      <c r="CV23" s="251"/>
      <c r="CW23" s="251"/>
    </row>
    <row r="24" spans="1:101" ht="11.25" customHeight="1">
      <c r="A24" s="695"/>
      <c r="B24" s="677"/>
      <c r="C24" s="323"/>
      <c r="D24" s="368"/>
      <c r="E24" s="604"/>
      <c r="F24" s="605"/>
      <c r="G24" s="604"/>
      <c r="H24" s="606"/>
      <c r="I24" s="600"/>
      <c r="J24" s="600"/>
      <c r="K24" s="607"/>
      <c r="L24" s="682"/>
      <c r="M24" s="620"/>
      <c r="N24" s="600"/>
      <c r="O24" s="600"/>
      <c r="P24" s="331"/>
      <c r="Q24" s="249" t="s">
        <v>259</v>
      </c>
      <c r="R24" s="332">
        <v>2</v>
      </c>
      <c r="S24" s="211"/>
      <c r="T24" s="212"/>
      <c r="U24" s="251"/>
      <c r="V24" s="214"/>
      <c r="W24" s="251"/>
      <c r="X24" s="167"/>
      <c r="Y24" s="251"/>
      <c r="Z24" s="251"/>
      <c r="AA24" s="251"/>
      <c r="AB24" s="629"/>
      <c r="AC24" s="629"/>
      <c r="AD24" s="251"/>
      <c r="AE24" s="222"/>
      <c r="AF24" s="223"/>
      <c r="AG24" s="251"/>
      <c r="AH24" s="225"/>
      <c r="AI24" s="226"/>
      <c r="AJ24" s="251"/>
      <c r="AK24" s="515"/>
      <c r="AL24" s="515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353"/>
      <c r="AZ24" s="353"/>
      <c r="BA24" s="353"/>
      <c r="BB24" s="613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</row>
    <row r="25" spans="1:101" s="122" customFormat="1" ht="4.5" customHeight="1">
      <c r="A25" s="683"/>
      <c r="B25" s="683"/>
      <c r="C25" s="683"/>
      <c r="D25" s="683"/>
      <c r="E25" s="683"/>
      <c r="F25" s="683"/>
      <c r="G25" s="683"/>
      <c r="H25" s="683"/>
      <c r="I25" s="683"/>
      <c r="J25" s="683"/>
      <c r="K25" s="683"/>
      <c r="L25" s="683"/>
      <c r="M25" s="683"/>
      <c r="N25" s="683"/>
      <c r="O25" s="683"/>
      <c r="P25" s="683"/>
      <c r="Q25" s="683"/>
      <c r="R25" s="683"/>
      <c r="S25" s="683"/>
      <c r="T25" s="683"/>
      <c r="U25" s="683"/>
      <c r="V25" s="683"/>
      <c r="W25" s="683"/>
      <c r="X25" s="683"/>
      <c r="Y25" s="683"/>
      <c r="Z25" s="683"/>
      <c r="AA25" s="683"/>
      <c r="AB25" s="683"/>
      <c r="AC25" s="683"/>
      <c r="AD25" s="683"/>
      <c r="AE25" s="683"/>
      <c r="AF25" s="683"/>
      <c r="AG25" s="683"/>
      <c r="AH25" s="683"/>
      <c r="AI25" s="683"/>
      <c r="AJ25" s="683"/>
      <c r="AK25" s="683"/>
      <c r="AL25" s="683"/>
      <c r="AM25" s="683"/>
      <c r="AN25" s="683"/>
      <c r="AO25" s="683"/>
      <c r="AP25" s="683"/>
      <c r="AQ25" s="683"/>
      <c r="AR25" s="683"/>
      <c r="AS25" s="683"/>
      <c r="AT25" s="683"/>
      <c r="AU25" s="683"/>
      <c r="AV25" s="683"/>
      <c r="AW25" s="683"/>
      <c r="AX25" s="683"/>
      <c r="AY25" s="683"/>
      <c r="AZ25" s="683"/>
      <c r="BA25" s="683"/>
      <c r="BB25" s="683"/>
      <c r="BC25" s="683"/>
      <c r="BD25" s="683"/>
      <c r="BE25" s="683"/>
      <c r="BF25" s="683"/>
      <c r="BG25" s="683"/>
      <c r="BH25" s="683"/>
      <c r="BI25" s="683"/>
      <c r="BJ25" s="683"/>
      <c r="BK25" s="683"/>
      <c r="BL25" s="683"/>
      <c r="BM25" s="683"/>
      <c r="BN25" s="683"/>
      <c r="BO25" s="683"/>
      <c r="BP25" s="683"/>
      <c r="BQ25" s="683"/>
      <c r="BR25" s="683"/>
      <c r="BS25" s="683"/>
      <c r="BT25" s="683"/>
      <c r="BU25" s="683"/>
      <c r="BV25" s="683"/>
      <c r="BW25" s="683"/>
      <c r="BX25" s="683"/>
      <c r="BY25" s="683"/>
      <c r="BZ25" s="683"/>
      <c r="CA25" s="683"/>
      <c r="CB25" s="683"/>
      <c r="CC25" s="683"/>
      <c r="CD25" s="683"/>
      <c r="CE25" s="683"/>
      <c r="CF25" s="683"/>
      <c r="CG25" s="683"/>
      <c r="CH25" s="683"/>
      <c r="CI25" s="683"/>
      <c r="CJ25" s="683"/>
      <c r="CK25" s="683"/>
      <c r="CL25" s="683"/>
      <c r="CM25" s="683"/>
      <c r="CN25" s="683"/>
      <c r="CO25" s="683"/>
      <c r="CP25" s="683"/>
      <c r="CQ25" s="683"/>
      <c r="CR25" s="683"/>
      <c r="CS25" s="683"/>
      <c r="CT25" s="683"/>
      <c r="CU25" s="683"/>
      <c r="CV25" s="683"/>
      <c r="CW25" s="683"/>
    </row>
    <row r="26" spans="1:101" ht="11.25" customHeight="1">
      <c r="A26" s="696" t="s">
        <v>271</v>
      </c>
      <c r="B26" s="677" t="s">
        <v>359</v>
      </c>
      <c r="C26" s="323">
        <v>50272580</v>
      </c>
      <c r="D26" s="323">
        <v>33333</v>
      </c>
      <c r="E26" s="697">
        <v>55.9</v>
      </c>
      <c r="F26" s="698">
        <v>7</v>
      </c>
      <c r="G26" s="604">
        <v>0.7</v>
      </c>
      <c r="H26" s="606" t="s">
        <v>255</v>
      </c>
      <c r="I26" s="600">
        <v>8000</v>
      </c>
      <c r="J26" s="638">
        <v>420000</v>
      </c>
      <c r="K26" s="607">
        <v>9000</v>
      </c>
      <c r="L26" s="682" t="s">
        <v>256</v>
      </c>
      <c r="M26" s="332" t="s">
        <v>310</v>
      </c>
      <c r="N26" s="600">
        <v>50500</v>
      </c>
      <c r="O26" s="600">
        <f>N26*0.025</f>
        <v>1262.5</v>
      </c>
      <c r="P26" s="331">
        <f>SUM(R26:R28)</f>
        <v>17</v>
      </c>
      <c r="Q26" s="249" t="s">
        <v>257</v>
      </c>
      <c r="R26" s="332">
        <v>8</v>
      </c>
      <c r="S26" s="684" t="s">
        <v>351</v>
      </c>
      <c r="T26" s="684"/>
      <c r="U26" s="684"/>
      <c r="V26" s="684"/>
      <c r="W26" s="684"/>
      <c r="X26" s="684"/>
      <c r="Y26" s="684"/>
      <c r="Z26" s="684"/>
      <c r="AA26" s="684"/>
      <c r="AB26" s="684"/>
      <c r="AC26" s="684"/>
      <c r="AD26" s="684"/>
      <c r="AE26" s="684"/>
      <c r="AF26" s="684"/>
      <c r="AG26" s="684"/>
      <c r="AH26" s="684"/>
      <c r="AI26" s="684"/>
      <c r="AJ26" s="684"/>
      <c r="AK26" s="684"/>
      <c r="AL26" s="684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515"/>
      <c r="AZ26" s="515"/>
      <c r="BA26" s="515"/>
      <c r="BB26" s="613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9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63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681"/>
    </row>
    <row r="27" spans="1:101" ht="11.25" customHeight="1">
      <c r="A27" s="696"/>
      <c r="B27" s="677"/>
      <c r="C27" s="323"/>
      <c r="D27" s="323"/>
      <c r="E27" s="604"/>
      <c r="F27" s="605"/>
      <c r="G27" s="604"/>
      <c r="H27" s="606"/>
      <c r="I27" s="600"/>
      <c r="J27" s="600"/>
      <c r="K27" s="607"/>
      <c r="L27" s="682"/>
      <c r="M27" s="384"/>
      <c r="N27" s="600"/>
      <c r="O27" s="600"/>
      <c r="P27" s="331"/>
      <c r="Q27" s="249" t="s">
        <v>257</v>
      </c>
      <c r="R27" s="332">
        <v>8</v>
      </c>
      <c r="S27" s="684"/>
      <c r="T27" s="684"/>
      <c r="U27" s="684"/>
      <c r="V27" s="684"/>
      <c r="W27" s="684"/>
      <c r="X27" s="684"/>
      <c r="Y27" s="684"/>
      <c r="Z27" s="684"/>
      <c r="AA27" s="684"/>
      <c r="AB27" s="684"/>
      <c r="AC27" s="684"/>
      <c r="AD27" s="684"/>
      <c r="AE27" s="684"/>
      <c r="AF27" s="684"/>
      <c r="AG27" s="684"/>
      <c r="AH27" s="684"/>
      <c r="AI27" s="684"/>
      <c r="AJ27" s="684"/>
      <c r="AK27" s="684"/>
      <c r="AL27" s="684"/>
      <c r="AM27" s="515"/>
      <c r="AN27" s="515"/>
      <c r="AO27" s="515"/>
      <c r="AP27" s="515"/>
      <c r="AQ27" s="515"/>
      <c r="AR27" s="515"/>
      <c r="AS27" s="515"/>
      <c r="AT27" s="515"/>
      <c r="AU27" s="515"/>
      <c r="AV27" s="515"/>
      <c r="AW27" s="515"/>
      <c r="AX27" s="515"/>
      <c r="AY27" s="515"/>
      <c r="AZ27" s="515"/>
      <c r="BA27" s="515"/>
      <c r="BB27" s="613"/>
      <c r="BC27" s="251"/>
      <c r="BD27" s="251"/>
      <c r="BE27" s="251"/>
      <c r="BF27" s="251"/>
      <c r="BG27" s="251"/>
      <c r="BH27" s="251"/>
      <c r="BI27" s="251"/>
      <c r="BJ27" s="251"/>
      <c r="BK27" s="251"/>
      <c r="BL27" s="251"/>
      <c r="BM27" s="251"/>
      <c r="BN27" s="251"/>
      <c r="BO27" s="251"/>
      <c r="BP27" s="251"/>
      <c r="BQ27" s="251"/>
      <c r="BR27" s="251"/>
      <c r="BS27" s="251"/>
      <c r="BT27" s="251"/>
      <c r="BU27" s="251"/>
      <c r="BV27" s="251"/>
      <c r="BW27" s="251"/>
      <c r="BX27" s="251"/>
      <c r="BY27" s="251"/>
      <c r="BZ27" s="251"/>
      <c r="CA27" s="251"/>
      <c r="CB27" s="251"/>
      <c r="CC27" s="251"/>
      <c r="CD27" s="251"/>
      <c r="CE27" s="251"/>
      <c r="CF27" s="251"/>
      <c r="CG27" s="251"/>
      <c r="CH27" s="251"/>
      <c r="CI27" s="251"/>
      <c r="CJ27" s="251"/>
      <c r="CK27" s="251"/>
      <c r="CL27" s="251"/>
      <c r="CM27" s="251"/>
      <c r="CN27" s="251"/>
      <c r="CO27" s="251"/>
      <c r="CP27" s="251"/>
      <c r="CQ27" s="251"/>
      <c r="CR27" s="251"/>
      <c r="CS27" s="251"/>
      <c r="CT27" s="251"/>
      <c r="CU27" s="251"/>
      <c r="CV27" s="251"/>
      <c r="CW27" s="251"/>
    </row>
    <row r="28" spans="1:101" ht="11.25" customHeight="1">
      <c r="A28" s="696"/>
      <c r="B28" s="677"/>
      <c r="C28" s="323"/>
      <c r="D28" s="368"/>
      <c r="E28" s="604"/>
      <c r="F28" s="605"/>
      <c r="G28" s="604"/>
      <c r="H28" s="606"/>
      <c r="I28" s="600"/>
      <c r="J28" s="600"/>
      <c r="K28" s="607"/>
      <c r="L28" s="682"/>
      <c r="M28" s="606"/>
      <c r="N28" s="600"/>
      <c r="O28" s="600"/>
      <c r="P28" s="331"/>
      <c r="Q28" s="249" t="s">
        <v>259</v>
      </c>
      <c r="R28" s="332">
        <v>1</v>
      </c>
      <c r="S28" s="211"/>
      <c r="T28" s="212"/>
      <c r="U28" s="213"/>
      <c r="V28" s="629"/>
      <c r="W28" s="251"/>
      <c r="X28" s="167"/>
      <c r="Y28" s="251"/>
      <c r="Z28" s="251"/>
      <c r="AA28" s="218"/>
      <c r="AB28" s="629"/>
      <c r="AC28" s="220"/>
      <c r="AD28" s="251"/>
      <c r="AE28" s="222"/>
      <c r="AF28" s="251"/>
      <c r="AG28" s="251"/>
      <c r="AH28" s="225"/>
      <c r="AI28" s="226"/>
      <c r="AJ28" s="251"/>
      <c r="AK28" s="515"/>
      <c r="AL28" s="515"/>
      <c r="AM28" s="515"/>
      <c r="AN28" s="515"/>
      <c r="AO28" s="515"/>
      <c r="AP28" s="515"/>
      <c r="AQ28" s="515"/>
      <c r="AR28" s="515"/>
      <c r="AS28" s="515"/>
      <c r="AT28" s="515"/>
      <c r="AU28" s="515"/>
      <c r="AV28" s="515"/>
      <c r="AW28" s="515"/>
      <c r="AX28" s="515"/>
      <c r="AY28" s="353"/>
      <c r="AZ28" s="353"/>
      <c r="BA28" s="353"/>
      <c r="BB28" s="613"/>
      <c r="BC28" s="251"/>
      <c r="BD28" s="251"/>
      <c r="BE28" s="251"/>
      <c r="BF28" s="251"/>
      <c r="BG28" s="251"/>
      <c r="BH28" s="251"/>
      <c r="BI28" s="251"/>
      <c r="BJ28" s="251"/>
      <c r="BK28" s="251"/>
      <c r="BL28" s="251"/>
      <c r="BM28" s="251"/>
      <c r="BN28" s="251"/>
      <c r="BO28" s="251"/>
      <c r="BP28" s="251"/>
      <c r="BQ28" s="251"/>
      <c r="BR28" s="251"/>
      <c r="BS28" s="251"/>
      <c r="BT28" s="251"/>
      <c r="BU28" s="251"/>
      <c r="BV28" s="251"/>
      <c r="BW28" s="251"/>
      <c r="BX28" s="251"/>
      <c r="BY28" s="251"/>
      <c r="BZ28" s="251"/>
      <c r="CA28" s="251"/>
      <c r="CB28" s="251"/>
      <c r="CC28" s="251"/>
      <c r="CD28" s="251"/>
      <c r="CE28" s="251"/>
      <c r="CF28" s="251"/>
      <c r="CG28" s="251"/>
      <c r="CH28" s="251"/>
      <c r="CI28" s="251"/>
      <c r="CJ28" s="251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</row>
    <row r="29" spans="1:101" s="122" customFormat="1" ht="4.5" customHeight="1">
      <c r="A29" s="683"/>
      <c r="B29" s="683"/>
      <c r="C29" s="683"/>
      <c r="D29" s="683"/>
      <c r="E29" s="683"/>
      <c r="F29" s="683"/>
      <c r="G29" s="683"/>
      <c r="H29" s="683"/>
      <c r="I29" s="683"/>
      <c r="J29" s="683"/>
      <c r="K29" s="683"/>
      <c r="L29" s="683"/>
      <c r="M29" s="683"/>
      <c r="N29" s="683"/>
      <c r="O29" s="683"/>
      <c r="P29" s="683"/>
      <c r="Q29" s="683"/>
      <c r="R29" s="683"/>
      <c r="S29" s="683"/>
      <c r="T29" s="683"/>
      <c r="U29" s="683"/>
      <c r="V29" s="683"/>
      <c r="W29" s="683"/>
      <c r="X29" s="683"/>
      <c r="Y29" s="683"/>
      <c r="Z29" s="683"/>
      <c r="AA29" s="683"/>
      <c r="AB29" s="683"/>
      <c r="AC29" s="683"/>
      <c r="AD29" s="683"/>
      <c r="AE29" s="683"/>
      <c r="AF29" s="683"/>
      <c r="AG29" s="683"/>
      <c r="AH29" s="683"/>
      <c r="AI29" s="683"/>
      <c r="AJ29" s="683"/>
      <c r="AK29" s="683"/>
      <c r="AL29" s="683"/>
      <c r="AM29" s="683"/>
      <c r="AN29" s="683"/>
      <c r="AO29" s="683"/>
      <c r="AP29" s="683"/>
      <c r="AQ29" s="683"/>
      <c r="AR29" s="683"/>
      <c r="AS29" s="683"/>
      <c r="AT29" s="683"/>
      <c r="AU29" s="683"/>
      <c r="AV29" s="683"/>
      <c r="AW29" s="683"/>
      <c r="AX29" s="683"/>
      <c r="AY29" s="683"/>
      <c r="AZ29" s="683"/>
      <c r="BA29" s="683"/>
      <c r="BB29" s="683"/>
      <c r="BC29" s="683"/>
      <c r="BD29" s="683"/>
      <c r="BE29" s="683"/>
      <c r="BF29" s="683"/>
      <c r="BG29" s="683"/>
      <c r="BH29" s="683"/>
      <c r="BI29" s="683"/>
      <c r="BJ29" s="683"/>
      <c r="BK29" s="683"/>
      <c r="BL29" s="683"/>
      <c r="BM29" s="683"/>
      <c r="BN29" s="683"/>
      <c r="BO29" s="683"/>
      <c r="BP29" s="683"/>
      <c r="BQ29" s="683"/>
      <c r="BR29" s="683"/>
      <c r="BS29" s="683"/>
      <c r="BT29" s="683"/>
      <c r="BU29" s="683"/>
      <c r="BV29" s="683"/>
      <c r="BW29" s="683"/>
      <c r="BX29" s="683"/>
      <c r="BY29" s="683"/>
      <c r="BZ29" s="683"/>
      <c r="CA29" s="683"/>
      <c r="CB29" s="683"/>
      <c r="CC29" s="683"/>
      <c r="CD29" s="683"/>
      <c r="CE29" s="683"/>
      <c r="CF29" s="683"/>
      <c r="CG29" s="683"/>
      <c r="CH29" s="683"/>
      <c r="CI29" s="683"/>
      <c r="CJ29" s="683"/>
      <c r="CK29" s="683"/>
      <c r="CL29" s="683"/>
      <c r="CM29" s="683"/>
      <c r="CN29" s="683"/>
      <c r="CO29" s="683"/>
      <c r="CP29" s="683"/>
      <c r="CQ29" s="683"/>
      <c r="CR29" s="683"/>
      <c r="CS29" s="683"/>
      <c r="CT29" s="683"/>
      <c r="CU29" s="683"/>
      <c r="CV29" s="683"/>
      <c r="CW29" s="683"/>
    </row>
    <row r="30" spans="1:101" ht="11.25" customHeight="1">
      <c r="A30" s="364" t="s">
        <v>286</v>
      </c>
      <c r="B30" s="699" t="s">
        <v>360</v>
      </c>
      <c r="C30" s="307" t="s">
        <v>276</v>
      </c>
      <c r="D30" s="323">
        <v>33333</v>
      </c>
      <c r="E30" s="604">
        <v>91</v>
      </c>
      <c r="F30" s="605">
        <v>13</v>
      </c>
      <c r="G30" s="665">
        <v>1</v>
      </c>
      <c r="H30" s="700" t="s">
        <v>361</v>
      </c>
      <c r="I30" s="600">
        <v>12500</v>
      </c>
      <c r="J30" s="600">
        <v>280000</v>
      </c>
      <c r="K30" s="701">
        <v>9500</v>
      </c>
      <c r="L30" s="682" t="s">
        <v>256</v>
      </c>
      <c r="M30" s="642" t="s">
        <v>310</v>
      </c>
      <c r="N30" s="638">
        <v>71900</v>
      </c>
      <c r="O30" s="638">
        <v>1617</v>
      </c>
      <c r="P30" s="657">
        <f>SUM(R30:R32)</f>
        <v>20</v>
      </c>
      <c r="Q30" s="249" t="s">
        <v>257</v>
      </c>
      <c r="R30" s="702">
        <v>8</v>
      </c>
      <c r="S30" s="629" t="s">
        <v>362</v>
      </c>
      <c r="T30" s="629"/>
      <c r="U30" s="629"/>
      <c r="V30" s="629"/>
      <c r="W30" s="629"/>
      <c r="X30" s="629"/>
      <c r="Y30" s="629"/>
      <c r="Z30" s="629"/>
      <c r="AA30" s="629"/>
      <c r="AB30" s="629"/>
      <c r="AC30" s="629"/>
      <c r="AD30" s="629"/>
      <c r="AE30" s="629"/>
      <c r="AF30" s="629"/>
      <c r="AG30" s="629"/>
      <c r="AH30" s="629"/>
      <c r="AI30" s="629"/>
      <c r="AJ30" s="629"/>
      <c r="AK30" s="629"/>
      <c r="AL30" s="629"/>
      <c r="AM30" s="251"/>
      <c r="AN30" s="251"/>
      <c r="AO30" s="251"/>
      <c r="AP30" s="251"/>
      <c r="AQ30" s="251"/>
      <c r="AR30" s="251"/>
      <c r="AS30" s="251"/>
      <c r="AT30" s="515"/>
      <c r="AU30" s="515"/>
      <c r="AV30" s="251"/>
      <c r="AW30" s="515"/>
      <c r="AX30" s="515"/>
      <c r="AY30" s="515"/>
      <c r="AZ30" s="515"/>
      <c r="BA30" s="515"/>
      <c r="BB30" s="613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251"/>
      <c r="BP30" s="251"/>
      <c r="BQ30" s="251"/>
      <c r="BR30" s="259"/>
      <c r="BS30" s="251"/>
      <c r="BT30" s="251"/>
      <c r="BU30" s="251"/>
      <c r="BV30" s="251"/>
      <c r="BW30" s="310"/>
      <c r="BX30" s="251"/>
      <c r="BY30" s="251"/>
      <c r="BZ30" s="251"/>
      <c r="CA30" s="251"/>
      <c r="CB30" s="251"/>
      <c r="CC30" s="251"/>
      <c r="CD30" s="251"/>
      <c r="CE30" s="251"/>
      <c r="CF30" s="251"/>
      <c r="CG30" s="251"/>
      <c r="CH30" s="251"/>
      <c r="CI30" s="251"/>
      <c r="CJ30" s="251"/>
      <c r="CK30" s="251"/>
      <c r="CL30" s="263"/>
      <c r="CM30" s="251"/>
      <c r="CN30" s="251"/>
      <c r="CO30" s="251"/>
      <c r="CP30" s="251"/>
      <c r="CQ30" s="658"/>
      <c r="CR30" s="251"/>
      <c r="CS30" s="251"/>
      <c r="CT30" s="251"/>
      <c r="CU30" s="251"/>
      <c r="CV30" s="251"/>
      <c r="CW30" s="251"/>
    </row>
    <row r="31" spans="1:101" ht="11.25" customHeight="1">
      <c r="A31" s="364"/>
      <c r="B31" s="699"/>
      <c r="C31" s="307" t="s">
        <v>277</v>
      </c>
      <c r="D31" s="323"/>
      <c r="E31" s="604"/>
      <c r="F31" s="605"/>
      <c r="G31" s="604"/>
      <c r="H31" s="666"/>
      <c r="I31" s="600"/>
      <c r="J31" s="600"/>
      <c r="K31" s="607"/>
      <c r="L31" s="682"/>
      <c r="M31" s="606"/>
      <c r="N31" s="600"/>
      <c r="O31" s="600"/>
      <c r="P31" s="331"/>
      <c r="Q31" s="249" t="s">
        <v>257</v>
      </c>
      <c r="R31" s="702">
        <v>8</v>
      </c>
      <c r="S31" s="629"/>
      <c r="T31" s="629"/>
      <c r="U31" s="629"/>
      <c r="V31" s="629"/>
      <c r="W31" s="629"/>
      <c r="X31" s="629"/>
      <c r="Y31" s="629"/>
      <c r="Z31" s="629"/>
      <c r="AA31" s="629"/>
      <c r="AB31" s="629"/>
      <c r="AC31" s="629"/>
      <c r="AD31" s="629"/>
      <c r="AE31" s="629"/>
      <c r="AF31" s="629"/>
      <c r="AG31" s="629"/>
      <c r="AH31" s="629"/>
      <c r="AI31" s="629"/>
      <c r="AJ31" s="629"/>
      <c r="AK31" s="629"/>
      <c r="AL31" s="629"/>
      <c r="AM31" s="251"/>
      <c r="AN31" s="251"/>
      <c r="AO31" s="251"/>
      <c r="AP31" s="251"/>
      <c r="AQ31" s="251"/>
      <c r="AR31" s="251"/>
      <c r="AS31" s="251"/>
      <c r="AT31" s="515"/>
      <c r="AU31" s="515"/>
      <c r="AV31" s="251"/>
      <c r="AW31" s="515"/>
      <c r="AX31" s="515"/>
      <c r="AY31" s="515"/>
      <c r="AZ31" s="515"/>
      <c r="BA31" s="515"/>
      <c r="BB31" s="613"/>
      <c r="BC31" s="251"/>
      <c r="BD31" s="251"/>
      <c r="BE31" s="251"/>
      <c r="BF31" s="251"/>
      <c r="BG31" s="251"/>
      <c r="BH31" s="251"/>
      <c r="BI31" s="251"/>
      <c r="BJ31" s="251"/>
      <c r="BK31" s="251"/>
      <c r="BL31" s="251"/>
      <c r="BM31" s="251"/>
      <c r="BN31" s="251"/>
      <c r="BO31" s="251"/>
      <c r="BP31" s="251"/>
      <c r="BQ31" s="251"/>
      <c r="BR31" s="251"/>
      <c r="BS31" s="251"/>
      <c r="BT31" s="251"/>
      <c r="BU31" s="251"/>
      <c r="BV31" s="251"/>
      <c r="BW31" s="251"/>
      <c r="BX31" s="251"/>
      <c r="BY31" s="251"/>
      <c r="BZ31" s="251"/>
      <c r="CA31" s="251"/>
      <c r="CB31" s="251"/>
      <c r="CC31" s="251"/>
      <c r="CD31" s="251"/>
      <c r="CE31" s="251"/>
      <c r="CF31" s="251"/>
      <c r="CG31" s="251"/>
      <c r="CH31" s="251"/>
      <c r="CI31" s="251"/>
      <c r="CJ31" s="251"/>
      <c r="CK31" s="251"/>
      <c r="CL31" s="251"/>
      <c r="CM31" s="251"/>
      <c r="CN31" s="251"/>
      <c r="CO31" s="251"/>
      <c r="CP31" s="251"/>
      <c r="CQ31" s="251"/>
      <c r="CR31" s="251"/>
      <c r="CS31" s="251"/>
      <c r="CT31" s="251"/>
      <c r="CU31" s="251"/>
      <c r="CV31" s="251"/>
      <c r="CW31" s="251"/>
    </row>
    <row r="32" spans="1:101" ht="11.25" customHeight="1">
      <c r="A32" s="364"/>
      <c r="B32" s="699"/>
      <c r="C32" s="323"/>
      <c r="D32" s="323"/>
      <c r="E32" s="604"/>
      <c r="F32" s="605"/>
      <c r="G32" s="604"/>
      <c r="H32" s="666"/>
      <c r="I32" s="600"/>
      <c r="J32" s="600"/>
      <c r="K32" s="607"/>
      <c r="L32" s="682"/>
      <c r="M32" s="606"/>
      <c r="N32" s="600"/>
      <c r="O32" s="600"/>
      <c r="P32" s="331"/>
      <c r="Q32" s="249" t="s">
        <v>259</v>
      </c>
      <c r="R32" s="702">
        <v>4</v>
      </c>
      <c r="S32" s="251"/>
      <c r="T32" s="251"/>
      <c r="U32" s="251"/>
      <c r="V32" s="251"/>
      <c r="W32" s="251"/>
      <c r="X32" s="251"/>
      <c r="Y32" s="629"/>
      <c r="Z32" s="251"/>
      <c r="AA32" s="251"/>
      <c r="AB32" s="251"/>
      <c r="AC32" s="629"/>
      <c r="AD32" s="251"/>
      <c r="AE32" s="251"/>
      <c r="AF32" s="251"/>
      <c r="AG32" s="251"/>
      <c r="AH32" s="251"/>
      <c r="AI32" s="251"/>
      <c r="AJ32" s="251"/>
      <c r="AK32" s="251"/>
      <c r="AL32" s="251"/>
      <c r="AM32" s="251"/>
      <c r="AN32" s="251"/>
      <c r="AO32" s="251"/>
      <c r="AP32" s="230"/>
      <c r="AQ32" s="251"/>
      <c r="AR32" s="251"/>
      <c r="AS32" s="311"/>
      <c r="AT32" s="515"/>
      <c r="AU32" s="515"/>
      <c r="AV32" s="234"/>
      <c r="AW32" s="515"/>
      <c r="AX32" s="515"/>
      <c r="AY32" s="515"/>
      <c r="AZ32" s="515"/>
      <c r="BA32" s="515"/>
      <c r="BB32" s="613"/>
      <c r="BC32" s="251"/>
      <c r="BD32" s="251"/>
      <c r="BE32" s="251"/>
      <c r="BF32" s="251"/>
      <c r="BG32" s="251"/>
      <c r="BH32" s="251"/>
      <c r="BI32" s="251"/>
      <c r="BJ32" s="251"/>
      <c r="BK32" s="251"/>
      <c r="BL32" s="251"/>
      <c r="BM32" s="251"/>
      <c r="BN32" s="251"/>
      <c r="BO32" s="251"/>
      <c r="BP32" s="251"/>
      <c r="BQ32" s="251"/>
      <c r="BR32" s="251"/>
      <c r="BS32" s="251"/>
      <c r="BT32" s="251"/>
      <c r="BU32" s="251"/>
      <c r="BV32" s="251"/>
      <c r="BW32" s="251"/>
      <c r="BX32" s="251"/>
      <c r="BY32" s="251"/>
      <c r="BZ32" s="251"/>
      <c r="CA32" s="251"/>
      <c r="CB32" s="251"/>
      <c r="CC32" s="251"/>
      <c r="CD32" s="251"/>
      <c r="CE32" s="251"/>
      <c r="CF32" s="251"/>
      <c r="CG32" s="251"/>
      <c r="CH32" s="251"/>
      <c r="CI32" s="251"/>
      <c r="CJ32" s="251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</row>
    <row r="33" spans="1:101" ht="4.5" customHeight="1">
      <c r="A33" s="683"/>
      <c r="B33" s="683"/>
      <c r="C33" s="683"/>
      <c r="D33" s="683"/>
      <c r="E33" s="683"/>
      <c r="F33" s="683"/>
      <c r="G33" s="683"/>
      <c r="H33" s="683"/>
      <c r="I33" s="683"/>
      <c r="J33" s="683"/>
      <c r="K33" s="683"/>
      <c r="L33" s="683"/>
      <c r="M33" s="683"/>
      <c r="N33" s="683"/>
      <c r="O33" s="683"/>
      <c r="P33" s="683"/>
      <c r="Q33" s="683"/>
      <c r="R33" s="683"/>
      <c r="S33" s="683"/>
      <c r="T33" s="683"/>
      <c r="U33" s="683"/>
      <c r="V33" s="683"/>
      <c r="W33" s="683"/>
      <c r="X33" s="683"/>
      <c r="Y33" s="683"/>
      <c r="Z33" s="683"/>
      <c r="AA33" s="683"/>
      <c r="AB33" s="683"/>
      <c r="AC33" s="683"/>
      <c r="AD33" s="683"/>
      <c r="AE33" s="683"/>
      <c r="AF33" s="683"/>
      <c r="AG33" s="683"/>
      <c r="AH33" s="683"/>
      <c r="AI33" s="683"/>
      <c r="AJ33" s="683"/>
      <c r="AK33" s="683"/>
      <c r="AL33" s="683"/>
      <c r="AM33" s="683"/>
      <c r="AN33" s="683"/>
      <c r="AO33" s="683"/>
      <c r="AP33" s="683"/>
      <c r="AQ33" s="683"/>
      <c r="AR33" s="683"/>
      <c r="AS33" s="683"/>
      <c r="AT33" s="683"/>
      <c r="AU33" s="683"/>
      <c r="AV33" s="683"/>
      <c r="AW33" s="683"/>
      <c r="AX33" s="683"/>
      <c r="AY33" s="683"/>
      <c r="AZ33" s="683"/>
      <c r="BA33" s="683"/>
      <c r="BB33" s="683"/>
      <c r="BC33" s="683"/>
      <c r="BD33" s="683"/>
      <c r="BE33" s="683"/>
      <c r="BF33" s="683"/>
      <c r="BG33" s="683"/>
      <c r="BH33" s="683"/>
      <c r="BI33" s="683"/>
      <c r="BJ33" s="683"/>
      <c r="BK33" s="683"/>
      <c r="BL33" s="683"/>
      <c r="BM33" s="683"/>
      <c r="BN33" s="683"/>
      <c r="BO33" s="683"/>
      <c r="BP33" s="683"/>
      <c r="BQ33" s="683"/>
      <c r="BR33" s="683"/>
      <c r="BS33" s="683"/>
      <c r="BT33" s="683"/>
      <c r="BU33" s="683"/>
      <c r="BV33" s="683"/>
      <c r="BW33" s="683"/>
      <c r="BX33" s="683"/>
      <c r="BY33" s="683"/>
      <c r="BZ33" s="683"/>
      <c r="CA33" s="683"/>
      <c r="CB33" s="683"/>
      <c r="CC33" s="683"/>
      <c r="CD33" s="683"/>
      <c r="CE33" s="683"/>
      <c r="CF33" s="683"/>
      <c r="CG33" s="683"/>
      <c r="CH33" s="683"/>
      <c r="CI33" s="683"/>
      <c r="CJ33" s="683"/>
      <c r="CK33" s="683"/>
      <c r="CL33" s="683"/>
      <c r="CM33" s="683"/>
      <c r="CN33" s="683"/>
      <c r="CO33" s="683"/>
      <c r="CP33" s="683"/>
      <c r="CQ33" s="683"/>
      <c r="CR33" s="683"/>
      <c r="CS33" s="683"/>
      <c r="CT33" s="683"/>
      <c r="CU33" s="683"/>
      <c r="CV33" s="683"/>
      <c r="CW33" s="683"/>
    </row>
    <row r="34" spans="1:256" s="132" customFormat="1" ht="11.25" customHeight="1">
      <c r="A34" s="703" t="s">
        <v>283</v>
      </c>
      <c r="B34" s="674" t="s">
        <v>363</v>
      </c>
      <c r="C34" s="307" t="s">
        <v>276</v>
      </c>
      <c r="D34" s="380">
        <v>33333</v>
      </c>
      <c r="E34" s="604">
        <v>69</v>
      </c>
      <c r="F34" s="382">
        <v>8</v>
      </c>
      <c r="G34" s="383">
        <v>0.7</v>
      </c>
      <c r="H34" s="384" t="s">
        <v>327</v>
      </c>
      <c r="I34" s="600">
        <v>14400</v>
      </c>
      <c r="J34" s="600">
        <v>350000</v>
      </c>
      <c r="K34" s="607">
        <v>8000</v>
      </c>
      <c r="L34" s="394" t="s">
        <v>256</v>
      </c>
      <c r="M34" s="387" t="s">
        <v>310</v>
      </c>
      <c r="N34" s="600">
        <v>50500</v>
      </c>
      <c r="O34" s="600">
        <v>1263</v>
      </c>
      <c r="P34" s="331">
        <v>16</v>
      </c>
      <c r="Q34" s="249" t="s">
        <v>257</v>
      </c>
      <c r="R34" s="332">
        <v>4</v>
      </c>
      <c r="S34" s="576" t="s">
        <v>353</v>
      </c>
      <c r="T34" s="576"/>
      <c r="U34" s="576"/>
      <c r="V34" s="576"/>
      <c r="W34" s="576"/>
      <c r="X34" s="576"/>
      <c r="Y34" s="576"/>
      <c r="Z34" s="576"/>
      <c r="AA34" s="576"/>
      <c r="AB34" s="576"/>
      <c r="AC34" s="576"/>
      <c r="AD34" s="576"/>
      <c r="AE34" s="576"/>
      <c r="AF34" s="576"/>
      <c r="AG34" s="576"/>
      <c r="AH34" s="576"/>
      <c r="AI34" s="576"/>
      <c r="AJ34" s="576"/>
      <c r="AK34" s="576"/>
      <c r="AL34" s="576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90"/>
      <c r="AZ34" s="390"/>
      <c r="BA34" s="390"/>
      <c r="BB34" s="613"/>
      <c r="BC34" s="251"/>
      <c r="BD34" s="251"/>
      <c r="BE34" s="251"/>
      <c r="BF34" s="251"/>
      <c r="BG34" s="251"/>
      <c r="BH34" s="251"/>
      <c r="BI34" s="251"/>
      <c r="BJ34" s="251"/>
      <c r="BK34" s="251"/>
      <c r="BL34" s="251"/>
      <c r="BM34" s="251"/>
      <c r="BN34" s="251"/>
      <c r="BO34" s="251"/>
      <c r="BP34" s="251"/>
      <c r="BQ34" s="251"/>
      <c r="BR34" s="259"/>
      <c r="BS34" s="251"/>
      <c r="BT34" s="251"/>
      <c r="BU34" s="251"/>
      <c r="BV34" s="251"/>
      <c r="BW34" s="251"/>
      <c r="BX34" s="251"/>
      <c r="BY34" s="251"/>
      <c r="BZ34" s="251"/>
      <c r="CA34" s="251"/>
      <c r="CB34" s="251"/>
      <c r="CC34" s="251"/>
      <c r="CD34" s="251"/>
      <c r="CE34" s="251"/>
      <c r="CF34" s="251"/>
      <c r="CG34" s="251"/>
      <c r="CH34" s="251"/>
      <c r="CI34" s="251"/>
      <c r="CJ34" s="251"/>
      <c r="CK34" s="251"/>
      <c r="CL34" s="263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32" customFormat="1" ht="11.25" customHeight="1">
      <c r="A35" s="703"/>
      <c r="B35" s="674"/>
      <c r="C35" s="307" t="s">
        <v>277</v>
      </c>
      <c r="D35" s="323"/>
      <c r="E35" s="604"/>
      <c r="F35" s="605"/>
      <c r="G35" s="604"/>
      <c r="H35" s="606"/>
      <c r="I35" s="600"/>
      <c r="J35" s="600"/>
      <c r="K35" s="607"/>
      <c r="L35" s="394"/>
      <c r="M35" s="387"/>
      <c r="N35" s="600"/>
      <c r="O35" s="600"/>
      <c r="P35" s="331"/>
      <c r="Q35" s="249" t="s">
        <v>257</v>
      </c>
      <c r="R35" s="332">
        <v>8</v>
      </c>
      <c r="S35" s="576"/>
      <c r="T35" s="576"/>
      <c r="U35" s="576"/>
      <c r="V35" s="576"/>
      <c r="W35" s="576"/>
      <c r="X35" s="576"/>
      <c r="Y35" s="576"/>
      <c r="Z35" s="576"/>
      <c r="AA35" s="576"/>
      <c r="AB35" s="576"/>
      <c r="AC35" s="576"/>
      <c r="AD35" s="576"/>
      <c r="AE35" s="576"/>
      <c r="AF35" s="576"/>
      <c r="AG35" s="576"/>
      <c r="AH35" s="576"/>
      <c r="AI35" s="576"/>
      <c r="AJ35" s="576"/>
      <c r="AK35" s="576"/>
      <c r="AL35" s="576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90"/>
      <c r="AZ35" s="390"/>
      <c r="BA35" s="390"/>
      <c r="BB35" s="613"/>
      <c r="BC35" s="251"/>
      <c r="BD35" s="251"/>
      <c r="BE35" s="251"/>
      <c r="BF35" s="251"/>
      <c r="BG35" s="251"/>
      <c r="BH35" s="251"/>
      <c r="BI35" s="251"/>
      <c r="BJ35" s="251"/>
      <c r="BK35" s="251"/>
      <c r="BL35" s="251"/>
      <c r="BM35" s="251"/>
      <c r="BN35" s="251"/>
      <c r="BO35" s="251"/>
      <c r="BP35" s="251"/>
      <c r="BQ35" s="251"/>
      <c r="BR35" s="251"/>
      <c r="BS35" s="251"/>
      <c r="BT35" s="251"/>
      <c r="BU35" s="251"/>
      <c r="BV35" s="251"/>
      <c r="BW35" s="251"/>
      <c r="BX35" s="251"/>
      <c r="BY35" s="251"/>
      <c r="BZ35" s="251"/>
      <c r="CA35" s="251"/>
      <c r="CB35" s="251"/>
      <c r="CC35" s="251"/>
      <c r="CD35" s="251"/>
      <c r="CE35" s="251"/>
      <c r="CF35" s="251"/>
      <c r="CG35" s="251"/>
      <c r="CH35" s="251"/>
      <c r="CI35" s="251"/>
      <c r="CJ35" s="251"/>
      <c r="CK35" s="251"/>
      <c r="CL35" s="251"/>
      <c r="CM35" s="251"/>
      <c r="CN35" s="251"/>
      <c r="CO35" s="251"/>
      <c r="CP35" s="251"/>
      <c r="CQ35" s="251"/>
      <c r="CR35" s="251"/>
      <c r="CS35" s="251"/>
      <c r="CT35" s="251"/>
      <c r="CU35" s="251"/>
      <c r="CV35" s="251"/>
      <c r="CW35" s="251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32" customFormat="1" ht="11.25" customHeight="1">
      <c r="A36" s="703" t="s">
        <v>283</v>
      </c>
      <c r="B36" s="674"/>
      <c r="C36" s="323"/>
      <c r="D36" s="323"/>
      <c r="E36" s="604"/>
      <c r="F36" s="605"/>
      <c r="G36" s="604"/>
      <c r="H36" s="606"/>
      <c r="I36" s="600"/>
      <c r="J36" s="600"/>
      <c r="K36" s="607"/>
      <c r="L36" s="394"/>
      <c r="M36" s="387"/>
      <c r="N36" s="600"/>
      <c r="O36" s="600"/>
      <c r="P36" s="331"/>
      <c r="Q36" s="249" t="s">
        <v>257</v>
      </c>
      <c r="R36" s="332">
        <v>4</v>
      </c>
      <c r="S36" s="576"/>
      <c r="T36" s="576"/>
      <c r="U36" s="576"/>
      <c r="V36" s="576"/>
      <c r="W36" s="576"/>
      <c r="X36" s="576"/>
      <c r="Y36" s="576"/>
      <c r="Z36" s="576"/>
      <c r="AA36" s="576"/>
      <c r="AB36" s="576"/>
      <c r="AC36" s="576"/>
      <c r="AD36" s="576"/>
      <c r="AE36" s="576"/>
      <c r="AF36" s="576"/>
      <c r="AG36" s="576"/>
      <c r="AH36" s="576"/>
      <c r="AI36" s="576"/>
      <c r="AJ36" s="576"/>
      <c r="AK36" s="576"/>
      <c r="AL36" s="576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90"/>
      <c r="AZ36" s="390"/>
      <c r="BA36" s="390"/>
      <c r="BB36" s="613"/>
      <c r="BC36" s="251"/>
      <c r="BD36" s="251"/>
      <c r="BE36" s="251"/>
      <c r="BF36" s="251"/>
      <c r="BG36" s="251"/>
      <c r="BH36" s="251"/>
      <c r="BI36" s="251"/>
      <c r="BJ36" s="251"/>
      <c r="BK36" s="251"/>
      <c r="BL36" s="251"/>
      <c r="BM36" s="251"/>
      <c r="BN36" s="251"/>
      <c r="BO36" s="251"/>
      <c r="BP36" s="251"/>
      <c r="BQ36" s="251"/>
      <c r="BR36" s="251"/>
      <c r="BS36" s="251"/>
      <c r="BT36" s="251"/>
      <c r="BU36" s="251"/>
      <c r="BV36" s="251"/>
      <c r="BW36" s="251"/>
      <c r="BX36" s="251"/>
      <c r="BY36" s="251"/>
      <c r="BZ36" s="251"/>
      <c r="CA36" s="251"/>
      <c r="CB36" s="251"/>
      <c r="CC36" s="251"/>
      <c r="CD36" s="251"/>
      <c r="CE36" s="251"/>
      <c r="CF36" s="251"/>
      <c r="CG36" s="251"/>
      <c r="CH36" s="251"/>
      <c r="CI36" s="251"/>
      <c r="CJ36" s="251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3" s="122" customFormat="1" ht="5.25" customHeight="1">
      <c r="A37" s="704"/>
      <c r="B37" s="704"/>
      <c r="C37" s="704"/>
      <c r="D37" s="704"/>
      <c r="E37" s="704"/>
      <c r="F37" s="704"/>
      <c r="G37" s="704"/>
      <c r="H37" s="704"/>
      <c r="I37" s="704"/>
      <c r="J37" s="704"/>
      <c r="K37" s="704"/>
      <c r="L37" s="704"/>
      <c r="M37" s="704"/>
      <c r="N37" s="704"/>
      <c r="O37" s="704"/>
      <c r="P37" s="704"/>
      <c r="Q37" s="704"/>
      <c r="R37" s="704"/>
      <c r="S37" s="704"/>
      <c r="T37" s="704"/>
      <c r="U37" s="704"/>
      <c r="V37" s="704"/>
      <c r="W37" s="704"/>
      <c r="X37" s="704"/>
      <c r="Y37" s="704"/>
      <c r="Z37" s="704"/>
      <c r="AA37" s="704"/>
      <c r="AB37" s="704"/>
      <c r="AC37" s="704"/>
      <c r="AD37" s="704"/>
      <c r="AE37" s="704"/>
      <c r="AF37" s="704"/>
      <c r="AG37" s="704"/>
      <c r="AH37" s="704"/>
      <c r="AI37" s="704"/>
      <c r="AJ37" s="704"/>
      <c r="AK37" s="704"/>
      <c r="AL37" s="704"/>
      <c r="AM37" s="704"/>
      <c r="AN37" s="704"/>
      <c r="AO37" s="704"/>
      <c r="AP37" s="704"/>
      <c r="AQ37" s="704"/>
      <c r="AR37" s="704"/>
      <c r="AS37" s="704"/>
      <c r="AT37" s="704"/>
      <c r="AU37" s="704"/>
      <c r="AV37" s="704"/>
      <c r="AW37" s="704"/>
      <c r="AX37" s="704"/>
      <c r="AY37" s="704"/>
      <c r="AZ37" s="704"/>
      <c r="BA37" s="704"/>
      <c r="BB37" s="704"/>
      <c r="BC37" s="704"/>
      <c r="BD37" s="704"/>
      <c r="BE37" s="704"/>
      <c r="BF37" s="704"/>
      <c r="BG37" s="704"/>
      <c r="BH37" s="704"/>
      <c r="BI37" s="704"/>
      <c r="BJ37" s="704"/>
      <c r="BK37" s="704"/>
      <c r="BL37" s="704"/>
      <c r="BM37" s="704"/>
      <c r="BN37" s="704"/>
      <c r="BO37" s="704"/>
      <c r="BP37" s="704"/>
      <c r="BQ37" s="704"/>
      <c r="BR37" s="704"/>
      <c r="BS37" s="704"/>
      <c r="BT37" s="704"/>
      <c r="BU37" s="704"/>
      <c r="BV37" s="704"/>
      <c r="BW37" s="704"/>
      <c r="BX37" s="704"/>
      <c r="BY37" s="704"/>
      <c r="BZ37" s="704"/>
      <c r="CA37" s="704"/>
      <c r="CB37" s="704"/>
      <c r="CC37" s="704"/>
      <c r="CD37" s="704"/>
      <c r="CE37" s="704"/>
      <c r="CF37" s="704"/>
      <c r="CG37" s="704"/>
      <c r="CH37" s="704"/>
      <c r="CI37" s="704"/>
      <c r="CJ37" s="704"/>
      <c r="CK37" s="704"/>
      <c r="CL37" s="704"/>
      <c r="CM37" s="704"/>
      <c r="CN37" s="704"/>
      <c r="CO37" s="704"/>
      <c r="CP37" s="704"/>
      <c r="CQ37" s="704"/>
      <c r="CR37" s="704"/>
      <c r="CS37" s="704"/>
      <c r="CT37" s="704"/>
      <c r="CU37" s="704"/>
      <c r="CV37" s="704"/>
      <c r="CW37" s="704"/>
      <c r="HZ37" s="342"/>
      <c r="IA37" s="342"/>
      <c r="IB37" s="342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</row>
    <row r="38" spans="1:99" ht="11.25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C38" s="417"/>
      <c r="BD38" s="417"/>
      <c r="BE38" s="417"/>
      <c r="BF38" s="417"/>
      <c r="BG38" s="417"/>
      <c r="BH38" s="417"/>
      <c r="BI38" s="417"/>
      <c r="BJ38"/>
      <c r="BK38" s="418"/>
      <c r="BL38" s="418"/>
      <c r="BM38" s="418"/>
      <c r="BN38" s="418"/>
      <c r="BP38" s="419"/>
      <c r="BR38" s="420"/>
      <c r="BS38" s="420"/>
      <c r="BT38" s="420"/>
      <c r="BV38" s="421"/>
      <c r="BW38" s="421"/>
      <c r="BY38" s="422"/>
      <c r="BZ38" s="422"/>
      <c r="CB38" s="423"/>
      <c r="CD38" s="424"/>
      <c r="CF38" s="425"/>
      <c r="CG38" s="425"/>
      <c r="CH38" s="425"/>
      <c r="CI38" s="425"/>
      <c r="CJ38" s="425"/>
      <c r="CK38" s="425"/>
      <c r="CL38" s="425"/>
      <c r="CM38" s="425"/>
      <c r="CN38" s="425"/>
      <c r="CP38" s="207"/>
      <c r="CQ38" s="207"/>
      <c r="CS38" s="426"/>
      <c r="CT38" s="426"/>
      <c r="CU38" s="426"/>
    </row>
    <row r="39" spans="1:256" s="132" customFormat="1" ht="11.25" customHeight="1">
      <c r="A39" s="122"/>
      <c r="B39" s="123"/>
      <c r="C39" s="124" t="s">
        <v>295</v>
      </c>
      <c r="D39" s="124"/>
      <c r="E39" s="124"/>
      <c r="F39" s="124"/>
      <c r="G39" s="124"/>
      <c r="H39" s="128"/>
      <c r="I39" s="129"/>
      <c r="J39" s="129"/>
      <c r="K39" s="129"/>
      <c r="L39" s="128"/>
      <c r="M39" s="128"/>
      <c r="N39" s="129"/>
      <c r="O39" s="129"/>
      <c r="P39" s="130"/>
      <c r="Q39" s="416"/>
      <c r="R39" s="416"/>
      <c r="S39" s="416"/>
      <c r="T39" s="416"/>
      <c r="U39" s="416"/>
      <c r="V39" s="416"/>
      <c r="W39" s="416"/>
      <c r="X39" s="416"/>
      <c r="Y39" s="416"/>
      <c r="Z39" s="416"/>
      <c r="AA39" s="416"/>
      <c r="AB39" s="416"/>
      <c r="AU39" s="133"/>
      <c r="AV39" s="133"/>
      <c r="AW39" s="133"/>
      <c r="AX39" s="133"/>
      <c r="AY39" s="133"/>
      <c r="AZ39" s="133"/>
      <c r="BA39" s="133"/>
      <c r="BB39"/>
      <c r="BC39" s="417" t="s">
        <v>296</v>
      </c>
      <c r="BD39" s="417"/>
      <c r="BE39" s="417"/>
      <c r="BF39" s="417"/>
      <c r="BG39" s="417"/>
      <c r="BH39" s="417"/>
      <c r="BI39" s="417"/>
      <c r="BJ39"/>
      <c r="BK39" s="418" t="s">
        <v>297</v>
      </c>
      <c r="BL39" s="418"/>
      <c r="BM39" s="418"/>
      <c r="BN39" s="418"/>
      <c r="BO39"/>
      <c r="BP39" s="419"/>
      <c r="BQ39" s="427"/>
      <c r="BR39" s="420"/>
      <c r="BS39" s="420"/>
      <c r="BT39" s="420"/>
      <c r="BU39" s="133"/>
      <c r="BV39" s="421"/>
      <c r="BW39" s="421"/>
      <c r="BX39" s="133"/>
      <c r="BY39" s="422"/>
      <c r="BZ39" s="422"/>
      <c r="CA39" s="133"/>
      <c r="CB39" s="423"/>
      <c r="CD39" s="424"/>
      <c r="CF39" s="425"/>
      <c r="CG39" s="425"/>
      <c r="CH39" s="425"/>
      <c r="CI39" s="425"/>
      <c r="CJ39" s="425"/>
      <c r="CK39" s="428"/>
      <c r="CL39" s="428"/>
      <c r="CM39" s="428"/>
      <c r="CN39" s="428"/>
      <c r="CP39" s="429" t="s">
        <v>298</v>
      </c>
      <c r="CQ39" s="429"/>
      <c r="CR39" s="429"/>
      <c r="CS39" s="429"/>
      <c r="CT39" s="429"/>
      <c r="CU39" s="426"/>
      <c r="CW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132" customFormat="1" ht="11.25" customHeight="1">
      <c r="A40" s="122"/>
      <c r="B40" s="123"/>
      <c r="C40" s="124"/>
      <c r="D40" s="124"/>
      <c r="E40" s="124"/>
      <c r="F40" s="124"/>
      <c r="G40" s="124"/>
      <c r="H40" s="124"/>
      <c r="V40" s="416"/>
      <c r="W40" s="416"/>
      <c r="X40" s="416"/>
      <c r="Y40" s="416"/>
      <c r="Z40" s="416"/>
      <c r="AA40" s="416"/>
      <c r="AB40" s="416"/>
      <c r="AU40" s="133"/>
      <c r="AV40" s="133"/>
      <c r="AW40" s="133"/>
      <c r="AX40" s="133"/>
      <c r="AY40" s="133"/>
      <c r="AZ40" s="133"/>
      <c r="BA40" s="133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 s="419"/>
      <c r="BQ40"/>
      <c r="BR40" s="420"/>
      <c r="BS40" s="420"/>
      <c r="BT40" s="420"/>
      <c r="BU40" s="133"/>
      <c r="BV40" s="421"/>
      <c r="BW40" s="421"/>
      <c r="BX40" s="133"/>
      <c r="BY40" s="422"/>
      <c r="BZ40" s="422"/>
      <c r="CA40" s="133"/>
      <c r="CB40" s="423"/>
      <c r="CD40" s="424"/>
      <c r="CF40" s="428"/>
      <c r="CG40" s="428"/>
      <c r="CH40" s="428"/>
      <c r="CI40" s="428"/>
      <c r="CJ40" s="428"/>
      <c r="CK40" s="428"/>
      <c r="CL40" s="428"/>
      <c r="CM40" s="428"/>
      <c r="CN40" s="428"/>
      <c r="CQ40"/>
      <c r="CR40"/>
      <c r="CS40" s="430" t="s">
        <v>299</v>
      </c>
      <c r="CT40" s="430"/>
      <c r="CU40" s="430"/>
      <c r="CV40" s="430"/>
      <c r="CW40" s="430"/>
      <c r="CX40"/>
      <c r="CY40" s="431"/>
      <c r="CZ40" s="431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  <c r="IU40"/>
      <c r="IV40"/>
    </row>
    <row r="41" spans="1:256" s="132" customFormat="1" ht="11.25" customHeight="1">
      <c r="A41" s="122"/>
      <c r="B41" s="123"/>
      <c r="C41" s="124"/>
      <c r="D41" s="125"/>
      <c r="E41" s="126"/>
      <c r="F41" s="127"/>
      <c r="G41" s="126"/>
      <c r="H41" s="128"/>
      <c r="I41" s="129"/>
      <c r="J41" s="129"/>
      <c r="K41" s="129"/>
      <c r="L41" s="128"/>
      <c r="M41" s="128"/>
      <c r="N41" s="129"/>
      <c r="O41" s="129"/>
      <c r="P41" s="130"/>
      <c r="Q41" s="416"/>
      <c r="R41" s="416"/>
      <c r="S41" s="416"/>
      <c r="T41" s="416"/>
      <c r="U41" s="416"/>
      <c r="V41" s="416"/>
      <c r="W41" s="416"/>
      <c r="X41" s="416"/>
      <c r="Y41" s="416"/>
      <c r="Z41" s="416"/>
      <c r="AA41" s="416"/>
      <c r="AB41" s="416"/>
      <c r="AU41" s="133"/>
      <c r="AV41" s="133"/>
      <c r="AW41" s="133"/>
      <c r="AX41" s="133"/>
      <c r="AY41" s="133"/>
      <c r="AZ41" s="133"/>
      <c r="BA41" s="133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 s="432" t="s">
        <v>300</v>
      </c>
      <c r="BP41" s="432"/>
      <c r="BQ41" s="432"/>
      <c r="BR41" s="432"/>
      <c r="BS41" s="432"/>
      <c r="BT41" s="432"/>
      <c r="BU41" s="432"/>
      <c r="BV41" s="432"/>
      <c r="BW41" s="432"/>
      <c r="BX41" s="432"/>
      <c r="BY41" s="422"/>
      <c r="BZ41" s="422"/>
      <c r="CA41" s="133"/>
      <c r="CB41" s="423"/>
      <c r="CD41" s="424"/>
      <c r="CE41"/>
      <c r="CF41" s="433" t="s">
        <v>301</v>
      </c>
      <c r="CG41" s="433"/>
      <c r="CH41" s="433"/>
      <c r="CI41" s="433"/>
      <c r="CJ41" s="433"/>
      <c r="CK41" s="433"/>
      <c r="CL41" s="433"/>
      <c r="CM41" s="433"/>
      <c r="CN41" s="433"/>
      <c r="CQ41"/>
      <c r="CR41"/>
      <c r="CS41" s="434" t="s">
        <v>302</v>
      </c>
      <c r="CT41" s="434"/>
      <c r="CU41" s="434"/>
      <c r="CV41" s="434"/>
      <c r="CW41" s="434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132" customFormat="1" ht="11.25" customHeight="1">
      <c r="A42" s="122"/>
      <c r="B42" s="123"/>
      <c r="C42" s="435"/>
      <c r="D42" s="125"/>
      <c r="E42" s="126"/>
      <c r="F42" s="127"/>
      <c r="G42" s="126"/>
      <c r="H42" s="128"/>
      <c r="I42" s="129"/>
      <c r="J42" s="129"/>
      <c r="K42" s="129"/>
      <c r="L42" s="128"/>
      <c r="M42" s="128"/>
      <c r="N42" s="129"/>
      <c r="O42" s="129"/>
      <c r="P42" s="130"/>
      <c r="Q42" s="416"/>
      <c r="R42" s="416"/>
      <c r="S42" s="416"/>
      <c r="T42" s="416"/>
      <c r="U42" s="416"/>
      <c r="V42" s="416"/>
      <c r="W42" s="416"/>
      <c r="X42" s="416"/>
      <c r="Y42" s="416"/>
      <c r="Z42" s="416"/>
      <c r="AA42" s="416"/>
      <c r="AB42" s="416"/>
      <c r="AU42" s="133"/>
      <c r="AV42" s="133"/>
      <c r="AW42" s="133"/>
      <c r="AX42" s="133"/>
      <c r="AY42" s="133"/>
      <c r="AZ42" s="133"/>
      <c r="BA42" s="133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 s="420"/>
      <c r="BS42" s="420"/>
      <c r="BT42" s="420"/>
      <c r="BU42" s="133"/>
      <c r="BV42" s="421"/>
      <c r="BW42" s="421"/>
      <c r="BX42" s="133"/>
      <c r="BY42" s="422"/>
      <c r="BZ42" s="422"/>
      <c r="CA42" s="133"/>
      <c r="CB42" s="423"/>
      <c r="CD42" s="424"/>
      <c r="CW42"/>
      <c r="CX42"/>
      <c r="CY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132" customFormat="1" ht="11.25" customHeight="1">
      <c r="A43" s="122"/>
      <c r="B43" s="123"/>
      <c r="C43" s="436" t="s">
        <v>303</v>
      </c>
      <c r="D43" s="436"/>
      <c r="E43" s="436"/>
      <c r="F43" s="436"/>
      <c r="G43" s="436"/>
      <c r="H43" s="436"/>
      <c r="I43" s="436"/>
      <c r="J43" s="436"/>
      <c r="K43" s="436"/>
      <c r="L43" s="436"/>
      <c r="M43" s="436"/>
      <c r="N43" s="129"/>
      <c r="O43" s="129"/>
      <c r="P43" s="130"/>
      <c r="Q43" s="128"/>
      <c r="R43" s="131"/>
      <c r="AU43" s="133"/>
      <c r="AV43" s="133"/>
      <c r="AW43" s="133"/>
      <c r="AX43" s="133"/>
      <c r="AY43" s="133"/>
      <c r="AZ43" s="133"/>
      <c r="BA43" s="133"/>
      <c r="BB43"/>
      <c r="BC43"/>
      <c r="BD43"/>
      <c r="BE43"/>
      <c r="BF43"/>
      <c r="BG43"/>
      <c r="BH43"/>
      <c r="BI43"/>
      <c r="BJ43" s="133"/>
      <c r="BK43" s="133"/>
      <c r="BL43" s="133"/>
      <c r="BM43" s="133"/>
      <c r="BN43" s="133"/>
      <c r="BO43" s="133"/>
      <c r="BP43" s="133"/>
      <c r="BQ43" s="133"/>
      <c r="BR43" s="437" t="s">
        <v>304</v>
      </c>
      <c r="BS43" s="437"/>
      <c r="BT43" s="437"/>
      <c r="BU43" s="437"/>
      <c r="BV43" s="437"/>
      <c r="BW43" s="437"/>
      <c r="BX43" s="438"/>
      <c r="BY43" s="422"/>
      <c r="BZ43" s="422"/>
      <c r="CA43" s="438"/>
      <c r="CB43" s="423"/>
      <c r="CD43" s="424"/>
      <c r="CF43"/>
      <c r="CG43"/>
      <c r="CH43"/>
      <c r="CI43"/>
      <c r="CW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:256" s="132" customFormat="1" ht="11.25" customHeight="1">
      <c r="A44" s="122"/>
      <c r="B44" s="123"/>
      <c r="C44" s="124"/>
      <c r="D44" s="125"/>
      <c r="E44" s="126"/>
      <c r="F44" s="127"/>
      <c r="G44" s="126"/>
      <c r="H44" s="128"/>
      <c r="I44" s="129"/>
      <c r="J44" s="129"/>
      <c r="K44" s="129"/>
      <c r="L44" s="128"/>
      <c r="M44" s="128"/>
      <c r="N44" s="129"/>
      <c r="O44" s="129"/>
      <c r="P44" s="130"/>
      <c r="Q44" s="128"/>
      <c r="R44" s="131"/>
      <c r="AE44"/>
      <c r="AW44" s="133"/>
      <c r="AX44" s="133"/>
      <c r="AY44" s="133"/>
      <c r="AZ44" s="133"/>
      <c r="BA44" s="133"/>
      <c r="BB44"/>
      <c r="BC44"/>
      <c r="BD44"/>
      <c r="BE44"/>
      <c r="BF44"/>
      <c r="BG44" s="133"/>
      <c r="BH44" s="133"/>
      <c r="BI44" s="133"/>
      <c r="BJ44" s="133"/>
      <c r="BK44" s="133"/>
      <c r="BL44" s="133"/>
      <c r="BM44" s="133"/>
      <c r="BN44" s="133"/>
      <c r="BO44" s="133"/>
      <c r="BP44" s="133"/>
      <c r="BQ44" s="133"/>
      <c r="BR44" s="133"/>
      <c r="BS44" s="133"/>
      <c r="BT44" s="133"/>
      <c r="BU44" s="133"/>
      <c r="BV44" s="421"/>
      <c r="BW44" s="421"/>
      <c r="BX44" s="133"/>
      <c r="BY44" s="422"/>
      <c r="BZ44" s="422"/>
      <c r="CA44" s="133"/>
      <c r="CB44" s="423"/>
      <c r="CD44" s="424"/>
      <c r="CW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1:256" s="132" customFormat="1" ht="11.25" customHeight="1">
      <c r="A45" s="122"/>
      <c r="B45" s="123"/>
      <c r="C45" s="124"/>
      <c r="D45" s="125"/>
      <c r="E45" s="126"/>
      <c r="F45" s="127"/>
      <c r="G45" s="126"/>
      <c r="H45" s="128"/>
      <c r="I45" s="129"/>
      <c r="J45" s="129"/>
      <c r="K45" s="129"/>
      <c r="L45" s="128"/>
      <c r="M45" s="128"/>
      <c r="N45" s="129"/>
      <c r="O45" s="129"/>
      <c r="P45" s="130"/>
      <c r="Q45" s="128"/>
      <c r="R45" s="131"/>
      <c r="AU45" s="133"/>
      <c r="AV45" s="133"/>
      <c r="AW45" s="133"/>
      <c r="AX45" s="133"/>
      <c r="AY45" s="133"/>
      <c r="AZ45" s="133"/>
      <c r="BA45" s="133"/>
      <c r="BB45"/>
      <c r="BC45"/>
      <c r="BD45"/>
      <c r="BE45"/>
      <c r="BF45"/>
      <c r="BG45" s="133"/>
      <c r="BH45" s="133"/>
      <c r="BI45" s="133"/>
      <c r="BJ45" s="133"/>
      <c r="BK45" s="133"/>
      <c r="BL45" s="133"/>
      <c r="BM45" s="133"/>
      <c r="BN45" s="133"/>
      <c r="BO45" s="133"/>
      <c r="BP45" s="133"/>
      <c r="BQ45" s="133"/>
      <c r="BR45" s="133"/>
      <c r="BS45" s="133"/>
      <c r="BT45" s="133"/>
      <c r="BU45" s="133"/>
      <c r="BV45" s="439" t="s">
        <v>305</v>
      </c>
      <c r="BW45" s="439"/>
      <c r="BX45" s="439"/>
      <c r="BY45" s="439"/>
      <c r="BZ45" s="439"/>
      <c r="CA45" s="439"/>
      <c r="CB45" s="439"/>
      <c r="CC45" s="439"/>
      <c r="CD45" s="439"/>
      <c r="CE45" s="439"/>
      <c r="CF45" s="440"/>
      <c r="CW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1:256" s="132" customFormat="1" ht="11.25" customHeight="1">
      <c r="A46" s="122"/>
      <c r="B46" s="123"/>
      <c r="C46" s="124"/>
      <c r="D46" s="125"/>
      <c r="E46" s="126"/>
      <c r="F46" s="127"/>
      <c r="G46" s="126"/>
      <c r="H46" s="128"/>
      <c r="I46" s="129"/>
      <c r="J46" s="129"/>
      <c r="K46" s="129"/>
      <c r="L46" s="128"/>
      <c r="M46" s="128"/>
      <c r="N46" s="129"/>
      <c r="O46" s="129"/>
      <c r="P46" s="130"/>
      <c r="Q46" s="128"/>
      <c r="R46" s="131"/>
      <c r="AU46" s="133"/>
      <c r="AV46" s="133"/>
      <c r="AW46" s="133"/>
      <c r="AX46" s="133"/>
      <c r="AY46" s="133"/>
      <c r="AZ46" s="133"/>
      <c r="BA46" s="133"/>
      <c r="BB46"/>
      <c r="BC46"/>
      <c r="BD46"/>
      <c r="BE46"/>
      <c r="BF46"/>
      <c r="BG46" s="133"/>
      <c r="BH46" s="133"/>
      <c r="BI46" s="133"/>
      <c r="BJ46" s="133"/>
      <c r="BK46" s="133"/>
      <c r="BL46" s="133"/>
      <c r="BM46" s="133"/>
      <c r="BN46" s="133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422"/>
      <c r="BZ46" s="422"/>
      <c r="CA46" s="133"/>
      <c r="CB46" s="423"/>
      <c r="CD46" s="424"/>
      <c r="CU46"/>
      <c r="CW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1:256" s="132" customFormat="1" ht="11.25" customHeight="1">
      <c r="A47" s="122"/>
      <c r="B47" s="123"/>
      <c r="C47" s="124"/>
      <c r="D47" s="125"/>
      <c r="E47" s="126"/>
      <c r="F47" s="127"/>
      <c r="G47" s="126"/>
      <c r="H47" s="128"/>
      <c r="I47" s="129"/>
      <c r="J47" s="129"/>
      <c r="K47" s="129"/>
      <c r="L47" s="128"/>
      <c r="M47" s="128"/>
      <c r="N47" s="129"/>
      <c r="O47" s="129"/>
      <c r="P47" s="130"/>
      <c r="Q47" s="128"/>
      <c r="R47" s="131"/>
      <c r="AU47" s="133"/>
      <c r="AV47" s="133"/>
      <c r="AW47" s="133"/>
      <c r="AX47" s="133"/>
      <c r="AY47" s="133"/>
      <c r="AZ47" s="133"/>
      <c r="BA47" s="133"/>
      <c r="BB47"/>
      <c r="BC47"/>
      <c r="BD47"/>
      <c r="BE47"/>
      <c r="BF47"/>
      <c r="BG47" s="133"/>
      <c r="BH47" s="133"/>
      <c r="BI47" s="133"/>
      <c r="BJ47" s="133"/>
      <c r="BK47" s="133"/>
      <c r="BL47" s="133"/>
      <c r="BM47" s="133"/>
      <c r="BN47" s="133"/>
      <c r="BO47" s="133"/>
      <c r="BP47" s="133"/>
      <c r="BQ47" s="133"/>
      <c r="BR47" s="133"/>
      <c r="BS47" s="133"/>
      <c r="BT47" s="133"/>
      <c r="BU47" s="133"/>
      <c r="BV47" s="133"/>
      <c r="BW47" s="133"/>
      <c r="BX47" s="133"/>
      <c r="BY47" s="441" t="s">
        <v>306</v>
      </c>
      <c r="BZ47" s="441"/>
      <c r="CA47" s="441"/>
      <c r="CB47" s="441"/>
      <c r="CC47" s="441"/>
      <c r="CD47" s="441"/>
      <c r="CE47" s="431"/>
      <c r="CF47" s="431"/>
      <c r="CG47" s="431"/>
      <c r="CH47" s="431"/>
      <c r="CI47" s="431"/>
      <c r="CJ47" s="431"/>
      <c r="CW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  <c r="IU47"/>
      <c r="IV47"/>
    </row>
    <row r="48" spans="1:256" s="132" customFormat="1" ht="11.25" customHeight="1">
      <c r="A48" s="122"/>
      <c r="B48" s="123"/>
      <c r="C48" s="124"/>
      <c r="D48" s="125"/>
      <c r="E48" s="126"/>
      <c r="F48" s="127"/>
      <c r="G48" s="126"/>
      <c r="H48" s="128"/>
      <c r="I48" s="129"/>
      <c r="J48" s="129"/>
      <c r="K48" s="129"/>
      <c r="L48" s="128"/>
      <c r="M48" s="128"/>
      <c r="N48" s="129"/>
      <c r="O48" s="442"/>
      <c r="P48" s="443"/>
      <c r="Q48" s="444"/>
      <c r="R48" s="445"/>
      <c r="S48" s="133"/>
      <c r="T48" s="133"/>
      <c r="U48" s="133"/>
      <c r="V48" s="133"/>
      <c r="W48" s="133"/>
      <c r="X48" s="133"/>
      <c r="Y48" s="133"/>
      <c r="Z48" s="133"/>
      <c r="AA48" s="133"/>
      <c r="AB48" s="133"/>
      <c r="AC48" s="133"/>
      <c r="AU48" s="133"/>
      <c r="AV48" s="133"/>
      <c r="AW48" s="133"/>
      <c r="AX48" s="133"/>
      <c r="AY48" s="133"/>
      <c r="AZ48" s="133"/>
      <c r="BA48" s="133"/>
      <c r="BB48"/>
      <c r="BC48"/>
      <c r="BD48"/>
      <c r="BE48"/>
      <c r="BF48"/>
      <c r="BG48" s="133"/>
      <c r="BH48" s="133"/>
      <c r="BI48" s="133"/>
      <c r="BJ48" s="133"/>
      <c r="BK48" s="133"/>
      <c r="BL48" s="133"/>
      <c r="BM48" s="133"/>
      <c r="BN48" s="133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3"/>
      <c r="CB48" s="423"/>
      <c r="CD48" s="424"/>
      <c r="CW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  <c r="IU48"/>
      <c r="IV48"/>
    </row>
    <row r="49" spans="1:256" s="132" customFormat="1" ht="11.25" customHeight="1">
      <c r="A49" s="122"/>
      <c r="B49" s="123"/>
      <c r="C49" s="124"/>
      <c r="D49" s="125"/>
      <c r="E49" s="126"/>
      <c r="F49" s="127"/>
      <c r="G49" s="126"/>
      <c r="H49" s="128"/>
      <c r="I49" s="129"/>
      <c r="J49" s="129"/>
      <c r="K49" s="129"/>
      <c r="L49" s="128"/>
      <c r="M49" s="128"/>
      <c r="N49" s="129"/>
      <c r="O49" s="442"/>
      <c r="P49" s="443"/>
      <c r="Q49" s="444"/>
      <c r="R49" s="445"/>
      <c r="S49" s="133"/>
      <c r="T49" s="133"/>
      <c r="U49" s="133"/>
      <c r="V49" s="133"/>
      <c r="W49" s="133"/>
      <c r="X49" s="133"/>
      <c r="Y49" s="133"/>
      <c r="Z49" s="133"/>
      <c r="AA49" s="133"/>
      <c r="AB49" s="133"/>
      <c r="AC49" s="133"/>
      <c r="AU49" s="133"/>
      <c r="AV49" s="133"/>
      <c r="AW49" s="133"/>
      <c r="AX49" s="133"/>
      <c r="AY49" s="133"/>
      <c r="AZ49" s="133"/>
      <c r="BA49" s="133"/>
      <c r="BB49"/>
      <c r="BC49"/>
      <c r="BD49"/>
      <c r="BE49"/>
      <c r="BF49"/>
      <c r="BG49" s="133"/>
      <c r="BH49" s="133"/>
      <c r="BI49" s="133"/>
      <c r="BJ49" s="133"/>
      <c r="BK49" s="133"/>
      <c r="BL49" s="133"/>
      <c r="BM49" s="133"/>
      <c r="BN49" s="133"/>
      <c r="BO49" s="133"/>
      <c r="BP49" s="133"/>
      <c r="BQ49" s="133"/>
      <c r="BR49" s="133"/>
      <c r="BS49" s="133"/>
      <c r="BT49" s="133"/>
      <c r="BU49" s="133"/>
      <c r="BV49" s="133"/>
      <c r="BW49" s="133"/>
      <c r="BX49" s="133"/>
      <c r="BY49" s="133"/>
      <c r="BZ49" s="133"/>
      <c r="CA49" s="446" t="s">
        <v>307</v>
      </c>
      <c r="CB49" s="447"/>
      <c r="CC49" s="447"/>
      <c r="CD49" s="447"/>
      <c r="CE49" s="447"/>
      <c r="CF49" s="447"/>
      <c r="CG49" s="447"/>
      <c r="CH49" s="447"/>
      <c r="CI49" s="431"/>
      <c r="CJ49" s="431"/>
      <c r="CK49" s="431"/>
      <c r="CL49" s="431"/>
      <c r="CW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1:256" s="132" customFormat="1" ht="11.25" customHeight="1">
      <c r="A50" s="122"/>
      <c r="B50" s="123"/>
      <c r="C50" s="124"/>
      <c r="D50" s="125"/>
      <c r="E50" s="126"/>
      <c r="F50" s="127"/>
      <c r="G50" s="126"/>
      <c r="H50" s="128"/>
      <c r="I50" s="129"/>
      <c r="J50" s="129"/>
      <c r="K50" s="129"/>
      <c r="L50" s="128"/>
      <c r="M50" s="128"/>
      <c r="N50" s="129"/>
      <c r="O50" s="442"/>
      <c r="P50" s="443"/>
      <c r="Q50" s="444"/>
      <c r="R50" s="445"/>
      <c r="S50" s="133"/>
      <c r="T50" s="133"/>
      <c r="U50" s="133"/>
      <c r="V50" s="133"/>
      <c r="W50" s="133"/>
      <c r="X50" s="133"/>
      <c r="Y50" s="133"/>
      <c r="Z50" s="133"/>
      <c r="AA50" s="133"/>
      <c r="AB50" s="133"/>
      <c r="AC50" s="133"/>
      <c r="AU50" s="133"/>
      <c r="AV50" s="133"/>
      <c r="AW50" s="133"/>
      <c r="AX50" s="133"/>
      <c r="AY50" s="133"/>
      <c r="AZ50" s="133"/>
      <c r="BA50" s="133"/>
      <c r="BB50"/>
      <c r="BC50"/>
      <c r="BD50"/>
      <c r="BE50"/>
      <c r="BF50"/>
      <c r="BG50" s="133"/>
      <c r="BH50" s="133"/>
      <c r="BI50" s="133"/>
      <c r="BJ50" s="133"/>
      <c r="BK50" s="133"/>
      <c r="BL50" s="133"/>
      <c r="BM50" s="133"/>
      <c r="BN50" s="133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3"/>
      <c r="CB50" s="133"/>
      <c r="CD50" s="424"/>
      <c r="CW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1:256" s="132" customFormat="1" ht="11.25" customHeight="1">
      <c r="A51" s="122"/>
      <c r="B51" s="123"/>
      <c r="C51" s="124"/>
      <c r="D51" s="125"/>
      <c r="E51" s="126"/>
      <c r="F51" s="127"/>
      <c r="G51" s="126"/>
      <c r="H51" s="128"/>
      <c r="I51" s="129"/>
      <c r="J51" s="129"/>
      <c r="K51" s="129"/>
      <c r="L51" s="128"/>
      <c r="M51" s="128"/>
      <c r="N51" s="129"/>
      <c r="O51" s="442"/>
      <c r="P51" s="342"/>
      <c r="Q51" s="448"/>
      <c r="R51" s="448"/>
      <c r="S51" s="448"/>
      <c r="T51" s="448"/>
      <c r="U51" s="448"/>
      <c r="V51" s="448"/>
      <c r="W51" s="448"/>
      <c r="X51" s="448"/>
      <c r="Y51" s="448"/>
      <c r="Z51" s="448"/>
      <c r="AA51" s="448"/>
      <c r="AB51" s="133"/>
      <c r="AC51" s="133"/>
      <c r="AU51" s="133"/>
      <c r="AV51" s="133"/>
      <c r="AW51" s="133"/>
      <c r="AX51" s="133"/>
      <c r="AY51" s="133"/>
      <c r="AZ51" s="133"/>
      <c r="BA51" s="133"/>
      <c r="BB51"/>
      <c r="BC51" s="133"/>
      <c r="BD51" s="133"/>
      <c r="BE51" s="133"/>
      <c r="BF51" s="133"/>
      <c r="BG51" s="133"/>
      <c r="BH51" s="133"/>
      <c r="BI51" s="133"/>
      <c r="BJ51" s="133"/>
      <c r="BK51" s="133"/>
      <c r="BL51" s="133"/>
      <c r="BM51" s="133"/>
      <c r="BN51" s="133"/>
      <c r="BO51" s="133"/>
      <c r="BP51" s="133"/>
      <c r="BQ51" s="133"/>
      <c r="BR51" s="133"/>
      <c r="BS51" s="133"/>
      <c r="BT51" s="133"/>
      <c r="BU51" s="133"/>
      <c r="BV51" s="133"/>
      <c r="BW51" s="133"/>
      <c r="BX51" s="133"/>
      <c r="BY51" s="133"/>
      <c r="BZ51" s="133"/>
      <c r="CA51" s="133"/>
      <c r="CB51" s="133"/>
      <c r="CC51" s="449" t="s">
        <v>308</v>
      </c>
      <c r="CD51" s="449"/>
      <c r="CE51" s="449"/>
      <c r="CF51" s="449"/>
      <c r="CG51" s="449"/>
      <c r="CH51" s="449"/>
      <c r="CI51" s="449"/>
      <c r="CJ51" s="449"/>
      <c r="CK51" s="449"/>
      <c r="CL51" s="431"/>
      <c r="CM51" s="431"/>
      <c r="CN51" s="431"/>
      <c r="CS51"/>
      <c r="CW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55:104" ht="11.25" customHeight="1">
      <c r="BC52"/>
      <c r="BD52"/>
      <c r="BE52"/>
      <c r="BF52"/>
      <c r="BG52"/>
      <c r="BH52"/>
      <c r="BI52"/>
      <c r="BJ52"/>
      <c r="BK52"/>
      <c r="CW52" s="133"/>
      <c r="CX52" s="132"/>
      <c r="CY52" s="132"/>
      <c r="CZ52" s="133"/>
    </row>
    <row r="53" spans="64:104" ht="11.25" customHeight="1">
      <c r="BL53" s="133"/>
      <c r="BM53" s="133"/>
      <c r="BN53" s="133"/>
      <c r="BO53" s="133"/>
      <c r="BP53" s="133"/>
      <c r="BQ53" s="133"/>
      <c r="BR53" s="133"/>
      <c r="BS53" s="133"/>
      <c r="BT53" s="133"/>
      <c r="BU53" s="133"/>
      <c r="BV53" s="133"/>
      <c r="BW53" s="133"/>
      <c r="BX53" s="133"/>
      <c r="BY53" s="133"/>
      <c r="BZ53" s="133"/>
      <c r="CA53" s="133"/>
      <c r="CB53" s="133"/>
      <c r="CQ53" s="132"/>
      <c r="CR53" s="132"/>
      <c r="CS53" s="132"/>
      <c r="CT53" s="132"/>
      <c r="CU53" s="132"/>
      <c r="CV53" s="132"/>
      <c r="CW53" s="132"/>
      <c r="CX53" s="132"/>
      <c r="CY53" s="132"/>
      <c r="CZ53" s="133"/>
    </row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</sheetData>
  <sheetProtection selectLockedCells="1" selectUnlockedCells="1"/>
  <mergeCells count="500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0"/>
    <mergeCell ref="B4:B6"/>
    <mergeCell ref="P4:P6"/>
    <mergeCell ref="S4:AL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B7:CW7"/>
    <mergeCell ref="B8:B10"/>
    <mergeCell ref="P8:P10"/>
    <mergeCell ref="S8:AL9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I8:CI10"/>
    <mergeCell ref="CJ8:CJ10"/>
    <mergeCell ref="CK8:CK10"/>
    <mergeCell ref="CL8:CL10"/>
    <mergeCell ref="CM8:CM10"/>
    <mergeCell ref="CN8:CN10"/>
    <mergeCell ref="CO8:CO10"/>
    <mergeCell ref="CP8:CP10"/>
    <mergeCell ref="CQ8:CQ10"/>
    <mergeCell ref="CR8:CR10"/>
    <mergeCell ref="CS8:CS10"/>
    <mergeCell ref="CT8:CT10"/>
    <mergeCell ref="CU8:CU10"/>
    <mergeCell ref="CV8:CV10"/>
    <mergeCell ref="CW8:CW10"/>
    <mergeCell ref="A11:CW11"/>
    <mergeCell ref="A12:A15"/>
    <mergeCell ref="B12:B15"/>
    <mergeCell ref="P12:P15"/>
    <mergeCell ref="S12:AL15"/>
    <mergeCell ref="BC12:BC15"/>
    <mergeCell ref="BD12:BD15"/>
    <mergeCell ref="BE12:BE15"/>
    <mergeCell ref="BF12:BF15"/>
    <mergeCell ref="BG12:BG15"/>
    <mergeCell ref="BH12:BH15"/>
    <mergeCell ref="BI12:BI15"/>
    <mergeCell ref="BJ12:BJ15"/>
    <mergeCell ref="BK12:BK15"/>
    <mergeCell ref="BL12:BL15"/>
    <mergeCell ref="BM12:BM15"/>
    <mergeCell ref="BN12:BN15"/>
    <mergeCell ref="BO12:BO15"/>
    <mergeCell ref="BP12:BP15"/>
    <mergeCell ref="BQ12:BQ15"/>
    <mergeCell ref="BR12:BR15"/>
    <mergeCell ref="BS12:BS15"/>
    <mergeCell ref="BT12:BT15"/>
    <mergeCell ref="BU12:BU15"/>
    <mergeCell ref="BV12:BV15"/>
    <mergeCell ref="BW12:BW15"/>
    <mergeCell ref="BX12:BX15"/>
    <mergeCell ref="BY12:BY15"/>
    <mergeCell ref="BZ12:BZ15"/>
    <mergeCell ref="CA12:CA15"/>
    <mergeCell ref="CB12:CB15"/>
    <mergeCell ref="CC12:CC15"/>
    <mergeCell ref="CD12:CD15"/>
    <mergeCell ref="CE12:CE15"/>
    <mergeCell ref="CF12:CF15"/>
    <mergeCell ref="CG12:CG15"/>
    <mergeCell ref="CH12:CH15"/>
    <mergeCell ref="CI12:CI15"/>
    <mergeCell ref="CJ12:CJ15"/>
    <mergeCell ref="CK12:CK15"/>
    <mergeCell ref="CL12:CL15"/>
    <mergeCell ref="CM12:CM15"/>
    <mergeCell ref="CN12:CN15"/>
    <mergeCell ref="CO12:CO15"/>
    <mergeCell ref="CP12:CP15"/>
    <mergeCell ref="CQ12:CQ15"/>
    <mergeCell ref="CR12:CR15"/>
    <mergeCell ref="CS12:CS15"/>
    <mergeCell ref="CT12:CT15"/>
    <mergeCell ref="CU12:CU15"/>
    <mergeCell ref="CV12:CV15"/>
    <mergeCell ref="CW12:CW15"/>
    <mergeCell ref="A16:CW16"/>
    <mergeCell ref="A17:A20"/>
    <mergeCell ref="B17:B20"/>
    <mergeCell ref="P17:P20"/>
    <mergeCell ref="S17:AL20"/>
    <mergeCell ref="BC17:BC20"/>
    <mergeCell ref="BD17:BD20"/>
    <mergeCell ref="BE17:BE20"/>
    <mergeCell ref="BF17:BF20"/>
    <mergeCell ref="BG17:BG20"/>
    <mergeCell ref="BH17:BH20"/>
    <mergeCell ref="BI17:BI20"/>
    <mergeCell ref="BJ17:BJ20"/>
    <mergeCell ref="BK17:BK20"/>
    <mergeCell ref="BL17:BL20"/>
    <mergeCell ref="BM17:BM20"/>
    <mergeCell ref="BN17:BN20"/>
    <mergeCell ref="BO17:BO20"/>
    <mergeCell ref="BP17:BP20"/>
    <mergeCell ref="BQ17:BQ20"/>
    <mergeCell ref="BR17:BR20"/>
    <mergeCell ref="BS17:BS20"/>
    <mergeCell ref="BT17:BT20"/>
    <mergeCell ref="BU17:BU20"/>
    <mergeCell ref="BV17:BV20"/>
    <mergeCell ref="BW17:BW20"/>
    <mergeCell ref="BX17:BX20"/>
    <mergeCell ref="BY17:BY20"/>
    <mergeCell ref="BZ17:BZ20"/>
    <mergeCell ref="CA17:CA20"/>
    <mergeCell ref="CB17:CB20"/>
    <mergeCell ref="CC17:CC20"/>
    <mergeCell ref="CD17:CD20"/>
    <mergeCell ref="CE17:CE20"/>
    <mergeCell ref="CF17:CF20"/>
    <mergeCell ref="CG17:CG20"/>
    <mergeCell ref="CH17:CH20"/>
    <mergeCell ref="CI17:CI20"/>
    <mergeCell ref="CJ17:CJ20"/>
    <mergeCell ref="CK17:CK20"/>
    <mergeCell ref="CL17:CL20"/>
    <mergeCell ref="CM17:CM20"/>
    <mergeCell ref="CN17:CN20"/>
    <mergeCell ref="CO17:CO20"/>
    <mergeCell ref="CP17:CP20"/>
    <mergeCell ref="CQ17:CQ20"/>
    <mergeCell ref="CR17:CR20"/>
    <mergeCell ref="CS17:CS20"/>
    <mergeCell ref="CT17:CT20"/>
    <mergeCell ref="CU17:CU20"/>
    <mergeCell ref="CV17:CV20"/>
    <mergeCell ref="CW17:CW20"/>
    <mergeCell ref="A21:CW21"/>
    <mergeCell ref="A22:A24"/>
    <mergeCell ref="B22:B24"/>
    <mergeCell ref="P22:P24"/>
    <mergeCell ref="S22:AL23"/>
    <mergeCell ref="BC22:BC24"/>
    <mergeCell ref="BD22:BD24"/>
    <mergeCell ref="BE22:BE24"/>
    <mergeCell ref="BF22:BF24"/>
    <mergeCell ref="BG22:BG24"/>
    <mergeCell ref="BH22:BH24"/>
    <mergeCell ref="BI22:BI24"/>
    <mergeCell ref="BJ22:BJ24"/>
    <mergeCell ref="BK22:BK24"/>
    <mergeCell ref="BL22:BL24"/>
    <mergeCell ref="BM22:BM24"/>
    <mergeCell ref="BN22:BN24"/>
    <mergeCell ref="BO22:BO24"/>
    <mergeCell ref="BP22:BP24"/>
    <mergeCell ref="BQ22:BQ24"/>
    <mergeCell ref="BR22:BR24"/>
    <mergeCell ref="BS22:BS24"/>
    <mergeCell ref="BT22:BT24"/>
    <mergeCell ref="BU22:BU24"/>
    <mergeCell ref="BV22:BV24"/>
    <mergeCell ref="BW22:BW24"/>
    <mergeCell ref="BX22:BX24"/>
    <mergeCell ref="BY22:BY24"/>
    <mergeCell ref="BZ22:BZ24"/>
    <mergeCell ref="CA22:CA24"/>
    <mergeCell ref="CB22:CB24"/>
    <mergeCell ref="CC22:CC24"/>
    <mergeCell ref="CD22:CD24"/>
    <mergeCell ref="CE22:CE24"/>
    <mergeCell ref="CF22:CF24"/>
    <mergeCell ref="CG22:CG24"/>
    <mergeCell ref="CH22:CH24"/>
    <mergeCell ref="CI22:CI24"/>
    <mergeCell ref="CJ22:CJ24"/>
    <mergeCell ref="CK22:CK24"/>
    <mergeCell ref="CL22:CL24"/>
    <mergeCell ref="CM22:CM24"/>
    <mergeCell ref="CN22:CN24"/>
    <mergeCell ref="CO22:CO24"/>
    <mergeCell ref="CP22:CP24"/>
    <mergeCell ref="CQ22:CQ24"/>
    <mergeCell ref="CR22:CR24"/>
    <mergeCell ref="CS22:CS24"/>
    <mergeCell ref="CT22:CT24"/>
    <mergeCell ref="CU22:CU24"/>
    <mergeCell ref="CV22:CV24"/>
    <mergeCell ref="CW22:CW24"/>
    <mergeCell ref="A25:CW25"/>
    <mergeCell ref="A26:A28"/>
    <mergeCell ref="B26:B28"/>
    <mergeCell ref="P26:P28"/>
    <mergeCell ref="S26:AL27"/>
    <mergeCell ref="BC26:BC28"/>
    <mergeCell ref="BD26:BD28"/>
    <mergeCell ref="BE26:BE28"/>
    <mergeCell ref="BF26:BF28"/>
    <mergeCell ref="BG26:BG28"/>
    <mergeCell ref="BH26:BH28"/>
    <mergeCell ref="BI26:BI28"/>
    <mergeCell ref="BJ26:BJ28"/>
    <mergeCell ref="BK26:BK28"/>
    <mergeCell ref="BL26:BL28"/>
    <mergeCell ref="BM26:BM28"/>
    <mergeCell ref="BN26:BN28"/>
    <mergeCell ref="BO26:BO28"/>
    <mergeCell ref="BP26:BP28"/>
    <mergeCell ref="BQ26:BQ28"/>
    <mergeCell ref="BR26:BR28"/>
    <mergeCell ref="BS26:BS28"/>
    <mergeCell ref="BT26:BT28"/>
    <mergeCell ref="BU26:BU28"/>
    <mergeCell ref="BV26:BV28"/>
    <mergeCell ref="BW26:BW28"/>
    <mergeCell ref="BX26:BX28"/>
    <mergeCell ref="BY26:BY28"/>
    <mergeCell ref="BZ26:BZ28"/>
    <mergeCell ref="CA26:CA28"/>
    <mergeCell ref="CB26:CB28"/>
    <mergeCell ref="CC26:CC28"/>
    <mergeCell ref="CD26:CD28"/>
    <mergeCell ref="CE26:CE28"/>
    <mergeCell ref="CF26:CF28"/>
    <mergeCell ref="CG26:CG28"/>
    <mergeCell ref="CH26:CH28"/>
    <mergeCell ref="CI26:CI28"/>
    <mergeCell ref="CJ26:CJ28"/>
    <mergeCell ref="CK26:CK28"/>
    <mergeCell ref="CL26:CL28"/>
    <mergeCell ref="CM26:CM28"/>
    <mergeCell ref="CN26:CN28"/>
    <mergeCell ref="CO26:CO28"/>
    <mergeCell ref="CP26:CP28"/>
    <mergeCell ref="CQ26:CQ28"/>
    <mergeCell ref="CR26:CR28"/>
    <mergeCell ref="CS26:CS28"/>
    <mergeCell ref="CT26:CT28"/>
    <mergeCell ref="CU26:CU28"/>
    <mergeCell ref="CV26:CV28"/>
    <mergeCell ref="CW26:CW28"/>
    <mergeCell ref="A29:CW29"/>
    <mergeCell ref="A30:A32"/>
    <mergeCell ref="B30:B32"/>
    <mergeCell ref="S30:AL31"/>
    <mergeCell ref="BC30:BC32"/>
    <mergeCell ref="BD30:BD32"/>
    <mergeCell ref="BE30:BE32"/>
    <mergeCell ref="BF30:BF32"/>
    <mergeCell ref="BG30:BG32"/>
    <mergeCell ref="BH30:BH32"/>
    <mergeCell ref="BI30:BI32"/>
    <mergeCell ref="BJ30:BJ32"/>
    <mergeCell ref="BK30:BK32"/>
    <mergeCell ref="BL30:BL32"/>
    <mergeCell ref="BM30:BM32"/>
    <mergeCell ref="BN30:BN32"/>
    <mergeCell ref="BO30:BO32"/>
    <mergeCell ref="BP30:BP32"/>
    <mergeCell ref="BQ30:BQ32"/>
    <mergeCell ref="BR30:BR32"/>
    <mergeCell ref="BS30:BS32"/>
    <mergeCell ref="BT30:BT32"/>
    <mergeCell ref="BU30:BU32"/>
    <mergeCell ref="BV30:BV32"/>
    <mergeCell ref="BW30:BW32"/>
    <mergeCell ref="BX30:BX32"/>
    <mergeCell ref="BY30:BY32"/>
    <mergeCell ref="BZ30:BZ32"/>
    <mergeCell ref="CA30:CA32"/>
    <mergeCell ref="CB30:CB32"/>
    <mergeCell ref="CC30:CC32"/>
    <mergeCell ref="CD30:CD32"/>
    <mergeCell ref="CE30:CE32"/>
    <mergeCell ref="CF30:CF32"/>
    <mergeCell ref="CG30:CG32"/>
    <mergeCell ref="CH30:CH32"/>
    <mergeCell ref="CI30:CI32"/>
    <mergeCell ref="CJ30:CJ32"/>
    <mergeCell ref="CK30:CK32"/>
    <mergeCell ref="CL30:CL32"/>
    <mergeCell ref="CM30:CM32"/>
    <mergeCell ref="CN30:CN32"/>
    <mergeCell ref="CO30:CO32"/>
    <mergeCell ref="CP30:CP32"/>
    <mergeCell ref="CQ30:CQ32"/>
    <mergeCell ref="CR30:CR32"/>
    <mergeCell ref="CS30:CS32"/>
    <mergeCell ref="CT30:CT32"/>
    <mergeCell ref="CU30:CU32"/>
    <mergeCell ref="CV30:CV32"/>
    <mergeCell ref="CW30:CW32"/>
    <mergeCell ref="A33:CW33"/>
    <mergeCell ref="A34:A36"/>
    <mergeCell ref="B34:B36"/>
    <mergeCell ref="M34:M36"/>
    <mergeCell ref="P34:P36"/>
    <mergeCell ref="S34:AL36"/>
    <mergeCell ref="BC34:BC36"/>
    <mergeCell ref="BD34:BD36"/>
    <mergeCell ref="BE34:BE36"/>
    <mergeCell ref="BF34:BF36"/>
    <mergeCell ref="BG34:BG36"/>
    <mergeCell ref="BH34:BH36"/>
    <mergeCell ref="BI34:BI36"/>
    <mergeCell ref="BJ34:BJ36"/>
    <mergeCell ref="BK34:BK36"/>
    <mergeCell ref="BL34:BL36"/>
    <mergeCell ref="BM34:BM36"/>
    <mergeCell ref="BN34:BN36"/>
    <mergeCell ref="BO34:BO36"/>
    <mergeCell ref="BP34:BP36"/>
    <mergeCell ref="BQ34:BQ36"/>
    <mergeCell ref="BR34:BR36"/>
    <mergeCell ref="BS34:BS36"/>
    <mergeCell ref="BT34:BT36"/>
    <mergeCell ref="BU34:BU36"/>
    <mergeCell ref="BV34:BV36"/>
    <mergeCell ref="BW34:BW36"/>
    <mergeCell ref="BX34:BX36"/>
    <mergeCell ref="BY34:BY36"/>
    <mergeCell ref="BZ34:BZ36"/>
    <mergeCell ref="CA34:CA36"/>
    <mergeCell ref="CB34:CB36"/>
    <mergeCell ref="CC34:CC36"/>
    <mergeCell ref="CD34:CD36"/>
    <mergeCell ref="CE34:CE36"/>
    <mergeCell ref="CF34:CF36"/>
    <mergeCell ref="CG34:CG36"/>
    <mergeCell ref="CH34:CH36"/>
    <mergeCell ref="CI34:CI36"/>
    <mergeCell ref="CJ34:CJ36"/>
    <mergeCell ref="CK34:CK36"/>
    <mergeCell ref="CL34:CL36"/>
    <mergeCell ref="CM34:CM36"/>
    <mergeCell ref="CN34:CN36"/>
    <mergeCell ref="CO34:CO36"/>
    <mergeCell ref="CP34:CP36"/>
    <mergeCell ref="CQ34:CQ36"/>
    <mergeCell ref="CR34:CR36"/>
    <mergeCell ref="CS34:CS36"/>
    <mergeCell ref="CT34:CT36"/>
    <mergeCell ref="CU34:CU36"/>
    <mergeCell ref="CV34:CV36"/>
    <mergeCell ref="CW34:CW36"/>
    <mergeCell ref="A37:CW37"/>
    <mergeCell ref="C39:G39"/>
    <mergeCell ref="CP39:CT39"/>
    <mergeCell ref="D40:H40"/>
    <mergeCell ref="CS40:CW40"/>
    <mergeCell ref="CF41:CN41"/>
    <mergeCell ref="CS41:CW41"/>
    <mergeCell ref="C43:M43"/>
    <mergeCell ref="BR43:BW43"/>
    <mergeCell ref="CC51:CK51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V202"/>
  <sheetViews>
    <sheetView tabSelected="1" workbookViewId="0" topLeftCell="A1">
      <pane xSplit="2" ySplit="3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J65" sqref="J65"/>
    </sheetView>
  </sheetViews>
  <sheetFormatPr defaultColWidth="9.140625" defaultRowHeight="12.75"/>
  <cols>
    <col min="1" max="1" width="7.140625" style="123" customWidth="1"/>
    <col min="2" max="2" width="19.421875" style="705" customWidth="1"/>
    <col min="3" max="3" width="11.8515625" style="124" customWidth="1"/>
    <col min="4" max="4" width="7.421875" style="124" customWidth="1"/>
    <col min="5" max="5" width="6.140625" style="126" customWidth="1"/>
    <col min="6" max="6" width="6.140625" style="127" customWidth="1"/>
    <col min="7" max="7" width="6.57421875" style="592" customWidth="1"/>
    <col min="8" max="8" width="9.7109375" style="128" customWidth="1"/>
    <col min="9" max="9" width="6.140625" style="129" customWidth="1"/>
    <col min="10" max="11" width="7.140625" style="129" customWidth="1"/>
    <col min="12" max="12" width="3.00390625" style="598" customWidth="1"/>
    <col min="13" max="13" width="10.140625" style="123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4.00390625" style="132" customWidth="1"/>
    <col min="20" max="20" width="4.57421875" style="132" customWidth="1"/>
    <col min="21" max="21" width="4.28125" style="132" customWidth="1"/>
    <col min="22" max="22" width="4.421875" style="132" customWidth="1"/>
    <col min="23" max="23" width="4.28125" style="132" customWidth="1"/>
    <col min="24" max="24" width="4.140625" style="132" customWidth="1"/>
    <col min="25" max="25" width="4.57421875" style="132" customWidth="1"/>
    <col min="26" max="26" width="3.7109375" style="132" customWidth="1"/>
    <col min="27" max="27" width="4.7109375" style="132" customWidth="1"/>
    <col min="28" max="28" width="3.421875" style="132" customWidth="1"/>
    <col min="29" max="29" width="4.7109375" style="132" customWidth="1"/>
    <col min="30" max="30" width="4.140625" style="132" customWidth="1"/>
    <col min="31" max="31" width="4.421875" style="132" customWidth="1"/>
    <col min="32" max="32" width="4.140625" style="132" customWidth="1"/>
    <col min="33" max="33" width="3.57421875" style="132" customWidth="1"/>
    <col min="34" max="34" width="4.28125" style="132" customWidth="1"/>
    <col min="35" max="35" width="4.140625" style="132" customWidth="1"/>
    <col min="36" max="36" width="4.28125" style="132" customWidth="1"/>
    <col min="37" max="37" width="3.28125" style="132" customWidth="1"/>
    <col min="38" max="38" width="3.7109375" style="132" customWidth="1"/>
    <col min="39" max="41" width="2.140625" style="132" customWidth="1"/>
    <col min="42" max="42" width="4.57421875" style="132" customWidth="1"/>
    <col min="43" max="43" width="4.421875" style="132" customWidth="1"/>
    <col min="44" max="44" width="3.8515625" style="132" customWidth="1"/>
    <col min="45" max="45" width="6.57421875" style="132" customWidth="1"/>
    <col min="46" max="46" width="5.140625" style="132" customWidth="1"/>
    <col min="47" max="47" width="4.28125" style="133" customWidth="1"/>
    <col min="48" max="48" width="4.421875" style="133" customWidth="1"/>
    <col min="49" max="49" width="3.8515625" style="133" customWidth="1"/>
    <col min="50" max="50" width="3.57421875" style="133" customWidth="1"/>
    <col min="51" max="61" width="4.28125" style="133" customWidth="1"/>
    <col min="62" max="62" width="0.71875" style="133" customWidth="1"/>
    <col min="63" max="66" width="4.28125" style="133" customWidth="1"/>
    <col min="67" max="67" width="0.71875" style="133" customWidth="1"/>
    <col min="68" max="68" width="4.28125" style="133" customWidth="1"/>
    <col min="69" max="69" width="0.71875" style="133" customWidth="1"/>
    <col min="70" max="72" width="4.28125" style="133" customWidth="1"/>
    <col min="73" max="73" width="0.71875" style="133" customWidth="1"/>
    <col min="74" max="75" width="4.28125" style="132" customWidth="1"/>
    <col min="76" max="76" width="0.71875" style="132" customWidth="1"/>
    <col min="77" max="78" width="4.28125" style="132" customWidth="1"/>
    <col min="79" max="79" width="0.71875" style="132" customWidth="1"/>
    <col min="80" max="80" width="4.28125" style="132" customWidth="1"/>
    <col min="81" max="81" width="0.71875" style="132" customWidth="1"/>
    <col min="82" max="82" width="4.28125" style="132" customWidth="1"/>
    <col min="83" max="83" width="0.71875" style="132" customWidth="1"/>
    <col min="84" max="92" width="4.28125" style="132" customWidth="1"/>
    <col min="93" max="93" width="0.71875" style="132" customWidth="1"/>
    <col min="94" max="95" width="4.28125" style="132" customWidth="1"/>
    <col min="96" max="96" width="0.71875" style="132" customWidth="1"/>
    <col min="97" max="99" width="4.28125" style="132" customWidth="1"/>
    <col min="100" max="100" width="0.71875" style="132" customWidth="1"/>
    <col min="101" max="101" width="4.28125" style="132" customWidth="1"/>
    <col min="102" max="102" width="7.28125" style="132" customWidth="1"/>
    <col min="103" max="103" width="4.00390625" style="132" customWidth="1"/>
    <col min="104" max="231" width="9.00390625" style="132" customWidth="1"/>
    <col min="232" max="255" width="9.14062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HX2" s="132"/>
      <c r="HY2" s="132"/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HX3" s="132"/>
      <c r="HY3" s="132"/>
      <c r="HZ3" s="132"/>
      <c r="IA3" s="132"/>
      <c r="IB3" s="132"/>
      <c r="IC3" s="132"/>
      <c r="ID3" s="132"/>
      <c r="IE3" s="132"/>
    </row>
    <row r="4" spans="1:101" ht="11.25" customHeight="1">
      <c r="A4" s="706" t="s">
        <v>253</v>
      </c>
      <c r="B4" s="707" t="s">
        <v>364</v>
      </c>
      <c r="C4" s="380">
        <v>88033416</v>
      </c>
      <c r="D4" s="380">
        <v>100000</v>
      </c>
      <c r="E4" s="383">
        <v>79</v>
      </c>
      <c r="F4" s="382">
        <v>6</v>
      </c>
      <c r="G4" s="383">
        <v>0.7</v>
      </c>
      <c r="H4" s="384" t="s">
        <v>333</v>
      </c>
      <c r="I4" s="386">
        <v>4100</v>
      </c>
      <c r="J4" s="386">
        <v>200000</v>
      </c>
      <c r="K4" s="708">
        <v>8800</v>
      </c>
      <c r="L4" s="602" t="s">
        <v>256</v>
      </c>
      <c r="M4" s="387">
        <v>60</v>
      </c>
      <c r="N4" s="386">
        <v>53200</v>
      </c>
      <c r="O4" s="386">
        <v>798</v>
      </c>
      <c r="P4" s="550">
        <v>20</v>
      </c>
      <c r="Q4" s="249" t="s">
        <v>257</v>
      </c>
      <c r="R4" s="332">
        <v>4</v>
      </c>
      <c r="S4" s="251"/>
      <c r="T4" s="212"/>
      <c r="U4" s="213"/>
      <c r="V4" s="214"/>
      <c r="W4" s="251"/>
      <c r="X4" s="709"/>
      <c r="Y4" s="251"/>
      <c r="Z4" s="217"/>
      <c r="AA4" s="710"/>
      <c r="AB4" s="251"/>
      <c r="AC4" s="251"/>
      <c r="AD4" s="251"/>
      <c r="AE4" s="251"/>
      <c r="AF4" s="251"/>
      <c r="AG4" s="251"/>
      <c r="AH4" s="251"/>
      <c r="AI4" s="251"/>
      <c r="AJ4" s="251"/>
      <c r="AK4"/>
      <c r="AL4" s="228"/>
      <c r="AM4" s="251"/>
      <c r="AN4" s="251"/>
      <c r="AO4" s="251"/>
      <c r="AP4" s="251"/>
      <c r="AQ4" s="252"/>
      <c r="AR4" s="251"/>
      <c r="AS4" s="251"/>
      <c r="AT4" s="253"/>
      <c r="AU4" s="253"/>
      <c r="AV4" s="253"/>
      <c r="AW4" s="253"/>
      <c r="AX4" s="253"/>
      <c r="AY4" s="236"/>
      <c r="AZ4" s="236"/>
      <c r="BA4" s="236"/>
      <c r="BB4"/>
      <c r="BC4" s="711"/>
      <c r="BD4" s="711"/>
      <c r="BE4" s="711"/>
      <c r="BF4" s="711"/>
      <c r="BG4" s="711"/>
      <c r="BH4" s="711"/>
      <c r="BI4" s="711"/>
      <c r="BJ4" s="712"/>
      <c r="BK4" s="713"/>
      <c r="BL4" s="713"/>
      <c r="BM4" s="713"/>
      <c r="BN4" s="713"/>
      <c r="BO4" s="712"/>
      <c r="BP4" s="714"/>
      <c r="BQ4" s="712"/>
      <c r="BR4" s="712"/>
      <c r="BS4" s="712"/>
      <c r="BT4" s="715"/>
      <c r="BU4" s="712"/>
      <c r="BV4" s="712"/>
      <c r="BW4" s="712"/>
      <c r="BX4" s="712"/>
      <c r="BY4" s="716"/>
      <c r="BZ4" s="716"/>
      <c r="CA4" s="712"/>
      <c r="CB4" s="717"/>
      <c r="CC4" s="712"/>
      <c r="CD4" s="718"/>
      <c r="CE4" s="712"/>
      <c r="CF4" s="712"/>
      <c r="CG4" s="719"/>
      <c r="CH4" s="712"/>
      <c r="CI4" s="719"/>
      <c r="CJ4" s="719"/>
      <c r="CK4" s="712"/>
      <c r="CL4" s="712"/>
      <c r="CM4" s="712"/>
      <c r="CN4" s="712"/>
      <c r="CO4" s="712"/>
      <c r="CP4" s="712"/>
      <c r="CQ4" s="712"/>
      <c r="CR4" s="712"/>
      <c r="CS4" s="712"/>
      <c r="CT4" s="712"/>
      <c r="CU4" s="712"/>
      <c r="CV4" s="712"/>
      <c r="CW4" s="712"/>
    </row>
    <row r="5" spans="1:101" ht="11.25" customHeight="1">
      <c r="A5" s="706"/>
      <c r="B5" s="707"/>
      <c r="C5" s="307" t="s">
        <v>365</v>
      </c>
      <c r="D5" s="323"/>
      <c r="E5" s="604"/>
      <c r="F5" s="605"/>
      <c r="G5" s="604"/>
      <c r="H5" s="606"/>
      <c r="I5" s="600"/>
      <c r="J5" s="600"/>
      <c r="K5" s="720"/>
      <c r="L5" s="394"/>
      <c r="M5" s="387"/>
      <c r="N5" s="600"/>
      <c r="O5" s="600"/>
      <c r="P5" s="550"/>
      <c r="Q5" s="249" t="s">
        <v>258</v>
      </c>
      <c r="R5" s="332">
        <v>4</v>
      </c>
      <c r="S5" s="251"/>
      <c r="T5" s="251"/>
      <c r="U5" s="213"/>
      <c r="V5" s="214"/>
      <c r="W5" s="215"/>
      <c r="X5" s="251"/>
      <c r="Y5" s="233"/>
      <c r="Z5" s="217"/>
      <c r="AA5" s="710"/>
      <c r="AB5" s="251"/>
      <c r="AC5" s="251"/>
      <c r="AD5" s="251"/>
      <c r="AE5" s="251"/>
      <c r="AF5" s="223"/>
      <c r="AG5" s="251"/>
      <c r="AH5" s="251"/>
      <c r="AI5" s="251"/>
      <c r="AJ5" s="251"/>
      <c r="AK5" s="227"/>
      <c r="AL5" s="251"/>
      <c r="AM5" s="251"/>
      <c r="AN5" s="251"/>
      <c r="AO5" s="251"/>
      <c r="AP5" s="251"/>
      <c r="AQ5" s="252"/>
      <c r="AR5" s="251"/>
      <c r="AS5" s="251"/>
      <c r="AT5" s="273"/>
      <c r="AU5" s="273"/>
      <c r="AV5" s="273"/>
      <c r="AW5" s="273"/>
      <c r="AX5" s="273"/>
      <c r="AY5" s="273"/>
      <c r="AZ5" s="273"/>
      <c r="BA5" s="273"/>
      <c r="BB5"/>
      <c r="BC5" s="711"/>
      <c r="BD5" s="711"/>
      <c r="BE5" s="711"/>
      <c r="BF5" s="711"/>
      <c r="BG5" s="711"/>
      <c r="BH5" s="711"/>
      <c r="BI5" s="711"/>
      <c r="BJ5" s="712"/>
      <c r="BK5" s="713"/>
      <c r="BL5" s="713"/>
      <c r="BM5" s="713"/>
      <c r="BN5" s="713"/>
      <c r="BO5" s="712"/>
      <c r="BP5" s="712"/>
      <c r="BQ5" s="712"/>
      <c r="BR5" s="712"/>
      <c r="BS5" s="712"/>
      <c r="BT5" s="712"/>
      <c r="BU5" s="712"/>
      <c r="BV5" s="712"/>
      <c r="BW5" s="712"/>
      <c r="BX5" s="712"/>
      <c r="BY5" s="716"/>
      <c r="BZ5" s="716"/>
      <c r="CA5" s="712"/>
      <c r="CB5" s="712"/>
      <c r="CC5" s="712"/>
      <c r="CD5" s="712"/>
      <c r="CE5" s="712"/>
      <c r="CF5" s="712"/>
      <c r="CG5" s="712"/>
      <c r="CH5" s="712"/>
      <c r="CI5" s="712"/>
      <c r="CJ5" s="712"/>
      <c r="CK5" s="712"/>
      <c r="CL5" s="712"/>
      <c r="CM5" s="712"/>
      <c r="CN5" s="712"/>
      <c r="CO5" s="712"/>
      <c r="CP5" s="712"/>
      <c r="CQ5" s="712"/>
      <c r="CR5" s="712"/>
      <c r="CS5" s="712"/>
      <c r="CT5" s="712"/>
      <c r="CU5" s="712"/>
      <c r="CV5" s="721"/>
      <c r="CW5" s="712"/>
    </row>
    <row r="6" spans="1:101" ht="11.25" customHeight="1">
      <c r="A6" s="706"/>
      <c r="B6" s="707"/>
      <c r="C6" s="323"/>
      <c r="D6" s="323"/>
      <c r="E6" s="604"/>
      <c r="F6" s="605"/>
      <c r="G6" s="604"/>
      <c r="H6" s="606"/>
      <c r="I6" s="600"/>
      <c r="J6" s="600"/>
      <c r="K6" s="607"/>
      <c r="L6" s="394"/>
      <c r="M6" s="387"/>
      <c r="N6" s="600"/>
      <c r="O6" s="600"/>
      <c r="P6" s="550"/>
      <c r="Q6" s="249" t="s">
        <v>259</v>
      </c>
      <c r="R6" s="384">
        <v>4</v>
      </c>
      <c r="S6" s="251"/>
      <c r="T6" s="212"/>
      <c r="U6" s="213"/>
      <c r="V6" s="214"/>
      <c r="W6" s="251"/>
      <c r="X6" s="167"/>
      <c r="Y6" s="251"/>
      <c r="Z6" s="217"/>
      <c r="AA6" s="710"/>
      <c r="AB6" s="251"/>
      <c r="AC6" s="251"/>
      <c r="AD6" s="251"/>
      <c r="AE6" s="251"/>
      <c r="AF6" s="251"/>
      <c r="AG6" s="251"/>
      <c r="AH6" s="251"/>
      <c r="AI6" s="251"/>
      <c r="AJ6" s="251"/>
      <c r="AK6" s="227"/>
      <c r="AL6" s="228"/>
      <c r="AM6" s="251"/>
      <c r="AN6" s="251"/>
      <c r="AO6" s="251"/>
      <c r="AP6" s="251"/>
      <c r="AQ6" s="252"/>
      <c r="AR6" s="251"/>
      <c r="AS6" s="251"/>
      <c r="AT6" s="273"/>
      <c r="AU6" s="273"/>
      <c r="AV6" s="273"/>
      <c r="AW6" s="273"/>
      <c r="AX6" s="273"/>
      <c r="AY6" s="236"/>
      <c r="AZ6" s="236"/>
      <c r="BA6" s="236"/>
      <c r="BB6"/>
      <c r="BC6" s="711"/>
      <c r="BD6" s="711"/>
      <c r="BE6" s="711"/>
      <c r="BF6" s="711"/>
      <c r="BG6" s="711"/>
      <c r="BH6" s="711"/>
      <c r="BI6" s="711"/>
      <c r="BJ6" s="712"/>
      <c r="BK6" s="713"/>
      <c r="BL6" s="713"/>
      <c r="BM6" s="713"/>
      <c r="BN6" s="713"/>
      <c r="BO6" s="712"/>
      <c r="BP6" s="712"/>
      <c r="BQ6" s="712"/>
      <c r="BR6" s="712"/>
      <c r="BS6" s="712"/>
      <c r="BT6" s="712"/>
      <c r="BU6" s="712"/>
      <c r="BV6" s="712"/>
      <c r="BW6" s="712"/>
      <c r="BX6" s="712"/>
      <c r="BY6" s="716"/>
      <c r="BZ6" s="716"/>
      <c r="CA6" s="712"/>
      <c r="CB6" s="712"/>
      <c r="CC6" s="712"/>
      <c r="CD6" s="712"/>
      <c r="CE6" s="712"/>
      <c r="CF6" s="712"/>
      <c r="CG6" s="712"/>
      <c r="CH6" s="712"/>
      <c r="CI6" s="712"/>
      <c r="CJ6" s="712"/>
      <c r="CK6" s="712"/>
      <c r="CL6" s="712"/>
      <c r="CM6" s="712"/>
      <c r="CN6" s="712"/>
      <c r="CO6" s="712"/>
      <c r="CP6" s="712"/>
      <c r="CQ6" s="712"/>
      <c r="CR6" s="712"/>
      <c r="CS6" s="712"/>
      <c r="CT6" s="712"/>
      <c r="CU6" s="712"/>
      <c r="CV6" s="721"/>
      <c r="CW6" s="712"/>
    </row>
    <row r="7" spans="1:101" ht="11.25" customHeight="1">
      <c r="A7" s="706"/>
      <c r="B7" s="707"/>
      <c r="C7" s="323"/>
      <c r="D7" s="323"/>
      <c r="E7" s="604"/>
      <c r="F7" s="605"/>
      <c r="G7" s="604"/>
      <c r="H7" s="606"/>
      <c r="I7" s="600"/>
      <c r="J7" s="600"/>
      <c r="K7" s="607"/>
      <c r="L7" s="394"/>
      <c r="M7" s="387"/>
      <c r="N7" s="600"/>
      <c r="O7" s="600"/>
      <c r="P7" s="550"/>
      <c r="Q7" s="249" t="s">
        <v>260</v>
      </c>
      <c r="R7" s="384">
        <v>4</v>
      </c>
      <c r="S7" s="251"/>
      <c r="T7" s="251"/>
      <c r="U7" s="213"/>
      <c r="V7" s="214"/>
      <c r="W7" s="215"/>
      <c r="X7" s="251"/>
      <c r="Y7" s="233"/>
      <c r="Z7" s="217"/>
      <c r="AA7" s="710"/>
      <c r="AB7" s="287"/>
      <c r="AC7" s="251"/>
      <c r="AD7" s="251"/>
      <c r="AE7" s="251"/>
      <c r="AF7" s="223"/>
      <c r="AG7" s="251"/>
      <c r="AH7" s="251"/>
      <c r="AI7" s="251"/>
      <c r="AJ7" s="251"/>
      <c r="AK7" s="227"/>
      <c r="AL7" s="251"/>
      <c r="AM7" s="251"/>
      <c r="AN7" s="251"/>
      <c r="AO7" s="251"/>
      <c r="AP7" s="251"/>
      <c r="AQ7" s="252"/>
      <c r="AR7" s="251"/>
      <c r="AS7" s="251"/>
      <c r="AT7" s="273"/>
      <c r="AU7" s="273"/>
      <c r="AV7" s="273"/>
      <c r="AW7" s="273"/>
      <c r="AX7" s="273"/>
      <c r="AY7" s="273"/>
      <c r="AZ7" s="273"/>
      <c r="BA7" s="273"/>
      <c r="BB7"/>
      <c r="BC7" s="711"/>
      <c r="BD7" s="711"/>
      <c r="BE7" s="711"/>
      <c r="BF7" s="711"/>
      <c r="BG7" s="711"/>
      <c r="BH7" s="711"/>
      <c r="BI7" s="711"/>
      <c r="BJ7" s="712"/>
      <c r="BK7" s="713"/>
      <c r="BL7" s="713"/>
      <c r="BM7" s="713"/>
      <c r="BN7" s="713"/>
      <c r="BO7" s="712"/>
      <c r="BP7" s="712"/>
      <c r="BQ7" s="712"/>
      <c r="BR7" s="712"/>
      <c r="BS7" s="712"/>
      <c r="BT7" s="712"/>
      <c r="BU7" s="712"/>
      <c r="BV7" s="712"/>
      <c r="BW7" s="712"/>
      <c r="BX7" s="712"/>
      <c r="BY7" s="716"/>
      <c r="BZ7" s="716"/>
      <c r="CA7" s="712"/>
      <c r="CB7" s="712"/>
      <c r="CC7" s="712"/>
      <c r="CD7" s="712"/>
      <c r="CE7" s="712"/>
      <c r="CF7" s="712"/>
      <c r="CG7" s="712"/>
      <c r="CH7" s="712"/>
      <c r="CI7" s="712"/>
      <c r="CJ7" s="712"/>
      <c r="CK7" s="712"/>
      <c r="CL7" s="712"/>
      <c r="CM7" s="712"/>
      <c r="CN7" s="712"/>
      <c r="CO7" s="712"/>
      <c r="CP7" s="712"/>
      <c r="CQ7" s="712"/>
      <c r="CR7" s="712"/>
      <c r="CS7" s="712"/>
      <c r="CT7" s="712"/>
      <c r="CU7" s="712"/>
      <c r="CV7" s="721"/>
      <c r="CW7" s="712"/>
    </row>
    <row r="8" spans="1:101" ht="11.25" customHeight="1">
      <c r="A8" s="706"/>
      <c r="B8" s="707"/>
      <c r="C8" s="323"/>
      <c r="D8" s="323"/>
      <c r="E8" s="604"/>
      <c r="F8" s="605"/>
      <c r="G8" s="604"/>
      <c r="H8" s="606"/>
      <c r="I8" s="600"/>
      <c r="J8" s="600"/>
      <c r="K8" s="607"/>
      <c r="L8" s="394"/>
      <c r="M8" s="387"/>
      <c r="N8" s="600"/>
      <c r="O8" s="600"/>
      <c r="P8" s="550"/>
      <c r="Q8" s="249" t="s">
        <v>261</v>
      </c>
      <c r="R8" s="384">
        <v>2</v>
      </c>
      <c r="S8" s="251"/>
      <c r="T8" s="212"/>
      <c r="U8" s="213"/>
      <c r="V8" s="214"/>
      <c r="W8" s="274"/>
      <c r="X8" s="167"/>
      <c r="Y8" s="251"/>
      <c r="Z8" s="217"/>
      <c r="AA8" s="710"/>
      <c r="AB8" s="251"/>
      <c r="AC8" s="251"/>
      <c r="AD8" s="251"/>
      <c r="AE8" s="251"/>
      <c r="AF8" s="223"/>
      <c r="AG8" s="251"/>
      <c r="AH8" s="251"/>
      <c r="AI8" s="251"/>
      <c r="AJ8" s="251"/>
      <c r="AK8"/>
      <c r="AL8" s="251"/>
      <c r="AM8" s="251"/>
      <c r="AN8" s="251"/>
      <c r="AO8" s="251"/>
      <c r="AP8" s="251"/>
      <c r="AQ8" s="252"/>
      <c r="AR8" s="251"/>
      <c r="AS8" s="251"/>
      <c r="AT8" s="273"/>
      <c r="AU8" s="273"/>
      <c r="AV8" s="273"/>
      <c r="AW8" s="273"/>
      <c r="AX8" s="273"/>
      <c r="AY8" s="273"/>
      <c r="AZ8" s="273"/>
      <c r="BA8" s="273"/>
      <c r="BB8"/>
      <c r="BC8" s="711"/>
      <c r="BD8" s="711"/>
      <c r="BE8" s="711"/>
      <c r="BF8" s="711"/>
      <c r="BG8" s="711"/>
      <c r="BH8" s="711"/>
      <c r="BI8" s="711"/>
      <c r="BJ8" s="712"/>
      <c r="BK8" s="713"/>
      <c r="BL8" s="713"/>
      <c r="BM8" s="713"/>
      <c r="BN8" s="713"/>
      <c r="BO8" s="712"/>
      <c r="BP8" s="712"/>
      <c r="BQ8" s="712"/>
      <c r="BR8" s="712"/>
      <c r="BS8" s="712"/>
      <c r="BT8" s="712"/>
      <c r="BU8" s="712"/>
      <c r="BV8" s="712"/>
      <c r="BW8" s="712"/>
      <c r="BX8" s="712"/>
      <c r="BY8" s="716"/>
      <c r="BZ8" s="716"/>
      <c r="CA8" s="712"/>
      <c r="CB8" s="712"/>
      <c r="CC8" s="712"/>
      <c r="CD8" s="712"/>
      <c r="CE8" s="712"/>
      <c r="CF8" s="712"/>
      <c r="CG8" s="712"/>
      <c r="CH8" s="712"/>
      <c r="CI8" s="712"/>
      <c r="CJ8" s="712"/>
      <c r="CK8" s="712"/>
      <c r="CL8" s="712"/>
      <c r="CM8" s="712"/>
      <c r="CN8" s="712"/>
      <c r="CO8" s="712"/>
      <c r="CP8" s="712"/>
      <c r="CQ8" s="712"/>
      <c r="CR8" s="712"/>
      <c r="CS8" s="712"/>
      <c r="CT8" s="712"/>
      <c r="CU8" s="712"/>
      <c r="CV8" s="721"/>
      <c r="CW8" s="712"/>
    </row>
    <row r="9" spans="1:101" ht="11.25" customHeight="1">
      <c r="A9" s="706"/>
      <c r="B9" s="707"/>
      <c r="C9" s="323"/>
      <c r="D9" s="323"/>
      <c r="E9" s="604"/>
      <c r="F9" s="605"/>
      <c r="G9" s="604"/>
      <c r="H9" s="606"/>
      <c r="I9" s="600"/>
      <c r="J9" s="600"/>
      <c r="K9" s="607"/>
      <c r="L9" s="394"/>
      <c r="M9" s="387"/>
      <c r="N9" s="600"/>
      <c r="O9" s="600"/>
      <c r="P9" s="550"/>
      <c r="Q9" s="249" t="s">
        <v>262</v>
      </c>
      <c r="R9" s="384">
        <v>2</v>
      </c>
      <c r="S9" s="274"/>
      <c r="T9" s="212"/>
      <c r="U9" s="213"/>
      <c r="V9" s="214"/>
      <c r="W9" s="274"/>
      <c r="X9" s="167"/>
      <c r="Y9" s="251"/>
      <c r="Z9" s="217"/>
      <c r="AA9" s="710"/>
      <c r="AB9" s="287"/>
      <c r="AC9" s="274"/>
      <c r="AD9" s="274"/>
      <c r="AE9" s="251"/>
      <c r="AF9" s="251"/>
      <c r="AG9" s="274"/>
      <c r="AH9" s="274"/>
      <c r="AI9" s="274"/>
      <c r="AJ9" s="274"/>
      <c r="AK9" s="227"/>
      <c r="AL9" s="251"/>
      <c r="AM9" s="274"/>
      <c r="AN9" s="274"/>
      <c r="AO9" s="274"/>
      <c r="AP9" s="274"/>
      <c r="AQ9" s="276"/>
      <c r="AR9" s="276"/>
      <c r="AS9" s="276"/>
      <c r="AT9" s="277"/>
      <c r="AU9" s="277"/>
      <c r="AV9" s="277"/>
      <c r="AW9" s="277"/>
      <c r="AX9" s="277"/>
      <c r="AY9" s="236"/>
      <c r="AZ9" s="236"/>
      <c r="BA9" s="236"/>
      <c r="BB9"/>
      <c r="BC9" s="711"/>
      <c r="BD9" s="711"/>
      <c r="BE9" s="711"/>
      <c r="BF9" s="711"/>
      <c r="BG9" s="711"/>
      <c r="BH9" s="711"/>
      <c r="BI9" s="711"/>
      <c r="BJ9" s="712"/>
      <c r="BK9" s="713"/>
      <c r="BL9" s="713"/>
      <c r="BM9" s="713"/>
      <c r="BN9" s="713"/>
      <c r="BO9" s="712"/>
      <c r="BP9" s="712"/>
      <c r="BQ9" s="712"/>
      <c r="BR9" s="712"/>
      <c r="BS9" s="712"/>
      <c r="BT9" s="712"/>
      <c r="BU9" s="712"/>
      <c r="BV9" s="712"/>
      <c r="BW9" s="712"/>
      <c r="BX9" s="712"/>
      <c r="BY9" s="716"/>
      <c r="BZ9" s="716"/>
      <c r="CA9" s="712"/>
      <c r="CB9" s="712"/>
      <c r="CC9" s="712"/>
      <c r="CD9" s="712"/>
      <c r="CE9" s="712"/>
      <c r="CF9" s="712"/>
      <c r="CG9" s="712"/>
      <c r="CH9" s="712"/>
      <c r="CI9" s="712"/>
      <c r="CJ9" s="712"/>
      <c r="CK9" s="712"/>
      <c r="CL9" s="712"/>
      <c r="CM9" s="712"/>
      <c r="CN9" s="712"/>
      <c r="CO9" s="712"/>
      <c r="CP9" s="712"/>
      <c r="CQ9" s="712"/>
      <c r="CR9" s="712"/>
      <c r="CS9" s="712"/>
      <c r="CT9" s="712"/>
      <c r="CU9" s="712"/>
      <c r="CV9" s="721"/>
      <c r="CW9" s="712"/>
    </row>
    <row r="10" spans="1:253" s="122" customFormat="1" ht="5.25" customHeight="1">
      <c r="A10" s="706"/>
      <c r="B10" s="278"/>
      <c r="C10" s="278"/>
      <c r="D10" s="278"/>
      <c r="E10" s="278"/>
      <c r="F10" s="278"/>
      <c r="G10" s="278"/>
      <c r="H10" s="278"/>
      <c r="I10" s="278"/>
      <c r="J10" s="278"/>
      <c r="K10" s="278"/>
      <c r="L10" s="278"/>
      <c r="M10" s="278"/>
      <c r="N10" s="278"/>
      <c r="O10" s="278"/>
      <c r="P10" s="278"/>
      <c r="Q10" s="278"/>
      <c r="R10" s="278"/>
      <c r="S10" s="278"/>
      <c r="T10" s="278"/>
      <c r="U10" s="278"/>
      <c r="V10" s="278"/>
      <c r="W10" s="278"/>
      <c r="X10" s="278"/>
      <c r="Y10" s="278"/>
      <c r="Z10" s="278"/>
      <c r="AA10" s="278"/>
      <c r="AB10" s="278"/>
      <c r="AC10" s="278"/>
      <c r="AD10" s="278"/>
      <c r="AE10" s="278"/>
      <c r="AF10" s="278"/>
      <c r="AG10" s="278"/>
      <c r="AH10" s="278"/>
      <c r="AI10" s="278"/>
      <c r="AJ10" s="278"/>
      <c r="AK10" s="278"/>
      <c r="AL10" s="278"/>
      <c r="AM10" s="278"/>
      <c r="AN10" s="278"/>
      <c r="AO10" s="278"/>
      <c r="AP10" s="278"/>
      <c r="AQ10" s="278"/>
      <c r="AR10" s="278"/>
      <c r="AS10" s="278"/>
      <c r="AT10" s="278"/>
      <c r="AU10" s="278"/>
      <c r="AV10" s="278"/>
      <c r="AW10" s="278"/>
      <c r="AX10" s="278"/>
      <c r="AY10" s="278"/>
      <c r="AZ10" s="278"/>
      <c r="BA10" s="278"/>
      <c r="BB10" s="278"/>
      <c r="BC10" s="278"/>
      <c r="BD10" s="278"/>
      <c r="BE10" s="278"/>
      <c r="BF10" s="278"/>
      <c r="BG10" s="278"/>
      <c r="BH10" s="278"/>
      <c r="BI10" s="278"/>
      <c r="BJ10" s="278"/>
      <c r="BK10" s="278"/>
      <c r="BL10" s="278"/>
      <c r="BM10" s="278"/>
      <c r="BN10" s="278"/>
      <c r="BO10" s="278"/>
      <c r="BP10" s="278"/>
      <c r="BQ10" s="278"/>
      <c r="BR10" s="278"/>
      <c r="BS10" s="278"/>
      <c r="BT10" s="278"/>
      <c r="BU10" s="278"/>
      <c r="BV10" s="278"/>
      <c r="BW10" s="278"/>
      <c r="BX10" s="278"/>
      <c r="BY10" s="278"/>
      <c r="BZ10" s="278"/>
      <c r="CA10" s="278"/>
      <c r="CB10" s="278"/>
      <c r="CC10" s="278"/>
      <c r="CD10" s="278"/>
      <c r="CE10" s="278"/>
      <c r="CF10" s="278"/>
      <c r="CG10" s="278"/>
      <c r="CH10" s="278"/>
      <c r="CI10" s="278"/>
      <c r="CJ10" s="278"/>
      <c r="CK10" s="278"/>
      <c r="CL10" s="278"/>
      <c r="CM10" s="278"/>
      <c r="CN10" s="278"/>
      <c r="CO10" s="278"/>
      <c r="CP10" s="278"/>
      <c r="CQ10" s="278"/>
      <c r="CR10" s="278"/>
      <c r="CS10" s="278"/>
      <c r="CT10" s="278"/>
      <c r="CU10" s="278"/>
      <c r="CV10" s="278"/>
      <c r="CW10" s="278"/>
      <c r="HZ10" s="342"/>
      <c r="IA10" s="342"/>
      <c r="IB10" s="342"/>
      <c r="IC10" s="342"/>
      <c r="ID10" s="342"/>
      <c r="IE10" s="342"/>
      <c r="IF10" s="342"/>
      <c r="IG10" s="342"/>
      <c r="IH10" s="342"/>
      <c r="II10" s="342"/>
      <c r="IJ10" s="342"/>
      <c r="IK10" s="342"/>
      <c r="IL10" s="342"/>
      <c r="IM10" s="342"/>
      <c r="IN10" s="342"/>
      <c r="IO10" s="342"/>
      <c r="IP10" s="342"/>
      <c r="IQ10" s="342"/>
      <c r="IR10" s="342"/>
      <c r="IS10" s="342"/>
    </row>
    <row r="11" spans="1:101" ht="11.25" customHeight="1">
      <c r="A11" s="706"/>
      <c r="B11" s="707" t="s">
        <v>366</v>
      </c>
      <c r="C11" s="307" t="s">
        <v>365</v>
      </c>
      <c r="D11" s="380">
        <v>100000</v>
      </c>
      <c r="E11" s="383">
        <v>162</v>
      </c>
      <c r="F11" s="382">
        <v>8</v>
      </c>
      <c r="G11" s="383">
        <v>10</v>
      </c>
      <c r="H11" s="384" t="s">
        <v>367</v>
      </c>
      <c r="I11" s="386">
        <v>1000</v>
      </c>
      <c r="J11" s="386">
        <v>35000</v>
      </c>
      <c r="K11" s="708">
        <v>1500</v>
      </c>
      <c r="L11" s="602" t="s">
        <v>256</v>
      </c>
      <c r="M11" s="387" t="s">
        <v>310</v>
      </c>
      <c r="N11" s="386">
        <v>10000</v>
      </c>
      <c r="O11" s="386">
        <v>500</v>
      </c>
      <c r="P11" s="550">
        <v>6</v>
      </c>
      <c r="Q11" s="249" t="s">
        <v>258</v>
      </c>
      <c r="R11" s="332">
        <v>1</v>
      </c>
      <c r="S11" s="211"/>
      <c r="T11" s="212"/>
      <c r="U11" s="390"/>
      <c r="V11" s="390"/>
      <c r="W11" s="390"/>
      <c r="X11" s="167"/>
      <c r="Y11" s="390"/>
      <c r="Z11" s="390"/>
      <c r="AA11" s="390"/>
      <c r="AB11" s="390"/>
      <c r="AC11" s="220"/>
      <c r="AD11" s="390"/>
      <c r="AE11" s="222"/>
      <c r="AF11" s="390"/>
      <c r="AG11" s="390"/>
      <c r="AH11" s="390"/>
      <c r="AI11" s="390"/>
      <c r="AJ11" s="390"/>
      <c r="AK11" s="390"/>
      <c r="AL11" s="390"/>
      <c r="AM11" s="390"/>
      <c r="AN11" s="390"/>
      <c r="AO11" s="390"/>
      <c r="AP11" s="390"/>
      <c r="AQ11" s="390"/>
      <c r="AR11" s="390"/>
      <c r="AS11" s="390"/>
      <c r="AT11" s="390"/>
      <c r="AU11" s="390"/>
      <c r="AV11" s="390"/>
      <c r="AW11" s="390"/>
      <c r="AX11" s="390"/>
      <c r="AY11" s="390"/>
      <c r="AZ11" s="390"/>
      <c r="BA11" s="390"/>
      <c r="BB11"/>
      <c r="BC11" s="711"/>
      <c r="BD11" s="711"/>
      <c r="BE11" s="712"/>
      <c r="BF11" s="711"/>
      <c r="BG11" s="711"/>
      <c r="BH11" s="711"/>
      <c r="BI11" s="711"/>
      <c r="BJ11" s="712"/>
      <c r="BK11" s="712"/>
      <c r="BL11" s="713"/>
      <c r="BM11" s="712"/>
      <c r="BN11" s="712"/>
      <c r="BO11" s="712"/>
      <c r="BP11" s="714"/>
      <c r="BQ11" s="712"/>
      <c r="BR11" s="712"/>
      <c r="BS11" s="712"/>
      <c r="BT11" s="715"/>
      <c r="BU11" s="712"/>
      <c r="BV11" s="712"/>
      <c r="BW11" s="712"/>
      <c r="BX11" s="712"/>
      <c r="BY11" s="716"/>
      <c r="BZ11" s="716"/>
      <c r="CA11" s="712"/>
      <c r="CB11" s="712"/>
      <c r="CC11" s="712"/>
      <c r="CD11" s="718"/>
      <c r="CE11" s="712"/>
      <c r="CF11" s="712"/>
      <c r="CG11" s="712"/>
      <c r="CH11" s="712"/>
      <c r="CI11" s="719"/>
      <c r="CJ11" s="712"/>
      <c r="CK11" s="712"/>
      <c r="CL11" s="712"/>
      <c r="CM11" s="712"/>
      <c r="CN11" s="712"/>
      <c r="CO11" s="712"/>
      <c r="CP11" s="712"/>
      <c r="CQ11" s="712"/>
      <c r="CR11" s="712"/>
      <c r="CS11" s="712"/>
      <c r="CT11" s="712"/>
      <c r="CU11" s="712"/>
      <c r="CV11" s="712"/>
      <c r="CW11" s="712"/>
    </row>
    <row r="12" spans="1:101" ht="11.25" customHeight="1">
      <c r="A12" s="706"/>
      <c r="B12" s="707"/>
      <c r="C12"/>
      <c r="D12" s="323"/>
      <c r="E12" s="604"/>
      <c r="F12" s="605"/>
      <c r="G12" s="604"/>
      <c r="H12" s="606"/>
      <c r="I12" s="600"/>
      <c r="J12" s="600"/>
      <c r="K12" s="720"/>
      <c r="L12" s="394"/>
      <c r="M12" s="387"/>
      <c r="N12" s="600"/>
      <c r="O12" s="600"/>
      <c r="P12" s="550"/>
      <c r="Q12" s="249" t="s">
        <v>259</v>
      </c>
      <c r="R12" s="332">
        <v>1</v>
      </c>
      <c r="S12" s="211"/>
      <c r="T12" s="212"/>
      <c r="U12" s="390"/>
      <c r="V12" s="390"/>
      <c r="W12" s="390"/>
      <c r="X12" s="167"/>
      <c r="Y12" s="390"/>
      <c r="Z12" s="390"/>
      <c r="AA12" s="390"/>
      <c r="AB12" s="390"/>
      <c r="AC12" s="390"/>
      <c r="AD12" s="390"/>
      <c r="AE12" s="390"/>
      <c r="AF12" s="390"/>
      <c r="AG12" s="390"/>
      <c r="AH12" s="225"/>
      <c r="AI12"/>
      <c r="AJ12" s="390"/>
      <c r="AK12" s="390"/>
      <c r="AL12" s="390"/>
      <c r="AM12" s="390"/>
      <c r="AN12" s="390"/>
      <c r="AO12" s="390"/>
      <c r="AP12" s="390"/>
      <c r="AQ12" s="390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/>
      <c r="BC12" s="711"/>
      <c r="BD12" s="711"/>
      <c r="BE12" s="712"/>
      <c r="BF12" s="711"/>
      <c r="BG12" s="711"/>
      <c r="BH12" s="711"/>
      <c r="BI12" s="711"/>
      <c r="BJ12" s="712"/>
      <c r="BK12" s="712"/>
      <c r="BL12" s="712"/>
      <c r="BM12" s="712"/>
      <c r="BN12" s="712"/>
      <c r="BO12" s="712"/>
      <c r="BP12" s="712"/>
      <c r="BQ12" s="712"/>
      <c r="BR12" s="712"/>
      <c r="BS12" s="712"/>
      <c r="BT12" s="712"/>
      <c r="BU12" s="712"/>
      <c r="BV12" s="712"/>
      <c r="BW12" s="712"/>
      <c r="BX12" s="712"/>
      <c r="BY12" s="716"/>
      <c r="BZ12" s="716"/>
      <c r="CA12" s="712"/>
      <c r="CB12" s="712"/>
      <c r="CC12" s="712"/>
      <c r="CD12" s="712"/>
      <c r="CE12" s="712"/>
      <c r="CF12" s="712"/>
      <c r="CG12" s="712"/>
      <c r="CH12" s="712"/>
      <c r="CI12" s="712"/>
      <c r="CJ12" s="712"/>
      <c r="CK12" s="712"/>
      <c r="CL12" s="712"/>
      <c r="CM12" s="712"/>
      <c r="CN12" s="712"/>
      <c r="CO12" s="712"/>
      <c r="CP12" s="712"/>
      <c r="CQ12" s="712"/>
      <c r="CR12" s="712"/>
      <c r="CS12" s="712"/>
      <c r="CT12" s="712"/>
      <c r="CU12" s="712"/>
      <c r="CV12" s="712"/>
      <c r="CW12" s="712"/>
    </row>
    <row r="13" spans="1:101" ht="11.25" customHeight="1">
      <c r="A13" s="706"/>
      <c r="B13" s="707"/>
      <c r="C13" s="323"/>
      <c r="D13" s="323"/>
      <c r="E13" s="604"/>
      <c r="F13" s="605"/>
      <c r="G13" s="604"/>
      <c r="H13" s="606"/>
      <c r="I13" s="600"/>
      <c r="J13" s="600"/>
      <c r="K13" s="607"/>
      <c r="L13" s="394"/>
      <c r="M13" s="387"/>
      <c r="N13" s="600"/>
      <c r="O13" s="600"/>
      <c r="P13" s="550"/>
      <c r="Q13" s="249" t="s">
        <v>259</v>
      </c>
      <c r="R13" s="384">
        <v>1</v>
      </c>
      <c r="S13" s="211"/>
      <c r="T13" s="212"/>
      <c r="U13" s="213"/>
      <c r="V13" s="390"/>
      <c r="W13" s="390"/>
      <c r="X13" s="167"/>
      <c r="Y13" s="390"/>
      <c r="Z13" s="390"/>
      <c r="AA13" s="390"/>
      <c r="AB13" s="390"/>
      <c r="AC13" s="220"/>
      <c r="AD13" s="390"/>
      <c r="AE13" s="222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/>
      <c r="BC13" s="711"/>
      <c r="BD13" s="711"/>
      <c r="BE13" s="712"/>
      <c r="BF13" s="711"/>
      <c r="BG13" s="711"/>
      <c r="BH13" s="711"/>
      <c r="BI13" s="711"/>
      <c r="BJ13" s="712"/>
      <c r="BK13" s="712"/>
      <c r="BL13" s="712"/>
      <c r="BM13" s="712"/>
      <c r="BN13" s="712"/>
      <c r="BO13" s="712"/>
      <c r="BP13" s="712"/>
      <c r="BQ13" s="712"/>
      <c r="BR13" s="712"/>
      <c r="BS13" s="712"/>
      <c r="BT13" s="712"/>
      <c r="BU13" s="712"/>
      <c r="BV13" s="712"/>
      <c r="BW13" s="712"/>
      <c r="BX13" s="712"/>
      <c r="BY13" s="716"/>
      <c r="BZ13" s="716"/>
      <c r="CA13" s="712"/>
      <c r="CB13" s="712"/>
      <c r="CC13" s="712"/>
      <c r="CD13" s="712"/>
      <c r="CE13" s="712"/>
      <c r="CF13" s="712"/>
      <c r="CG13" s="712"/>
      <c r="CH13" s="712"/>
      <c r="CI13" s="712"/>
      <c r="CJ13" s="712"/>
      <c r="CK13" s="712"/>
      <c r="CL13" s="712"/>
      <c r="CM13" s="712"/>
      <c r="CN13" s="712"/>
      <c r="CO13" s="712"/>
      <c r="CP13" s="712"/>
      <c r="CQ13" s="712"/>
      <c r="CR13" s="712"/>
      <c r="CS13" s="712"/>
      <c r="CT13" s="712"/>
      <c r="CU13" s="712"/>
      <c r="CV13" s="712"/>
      <c r="CW13" s="712"/>
    </row>
    <row r="14" spans="1:101" ht="11.25" customHeight="1">
      <c r="A14" s="706"/>
      <c r="B14" s="707"/>
      <c r="C14" s="323"/>
      <c r="D14" s="323"/>
      <c r="E14" s="604"/>
      <c r="F14" s="605"/>
      <c r="G14" s="604"/>
      <c r="H14" s="606"/>
      <c r="I14" s="600"/>
      <c r="J14" s="600"/>
      <c r="K14" s="607"/>
      <c r="L14" s="394"/>
      <c r="M14" s="387"/>
      <c r="N14" s="600"/>
      <c r="O14" s="600"/>
      <c r="P14" s="550"/>
      <c r="Q14" s="249" t="s">
        <v>259</v>
      </c>
      <c r="R14" s="384">
        <v>1</v>
      </c>
      <c r="S14" s="211"/>
      <c r="T14" s="212"/>
      <c r="U14" s="390"/>
      <c r="V14" s="390"/>
      <c r="W14" s="390"/>
      <c r="X14" s="167"/>
      <c r="Y14" s="390"/>
      <c r="Z14" s="390"/>
      <c r="AA14" s="390"/>
      <c r="AB14" s="390"/>
      <c r="AC14" s="390"/>
      <c r="AD14" s="390"/>
      <c r="AE14" s="390"/>
      <c r="AF14" s="390"/>
      <c r="AG14" s="390"/>
      <c r="AH14" s="225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/>
      <c r="BC14" s="711"/>
      <c r="BD14" s="711"/>
      <c r="BE14" s="712"/>
      <c r="BF14" s="711"/>
      <c r="BG14" s="711"/>
      <c r="BH14" s="711"/>
      <c r="BI14" s="711"/>
      <c r="BJ14" s="712"/>
      <c r="BK14" s="712"/>
      <c r="BL14" s="712"/>
      <c r="BM14" s="712"/>
      <c r="BN14" s="712"/>
      <c r="BO14" s="712"/>
      <c r="BP14" s="712"/>
      <c r="BQ14" s="712"/>
      <c r="BR14" s="712"/>
      <c r="BS14" s="712"/>
      <c r="BT14" s="712"/>
      <c r="BU14" s="712"/>
      <c r="BV14" s="712"/>
      <c r="BW14" s="712"/>
      <c r="BX14" s="712"/>
      <c r="BY14" s="716"/>
      <c r="BZ14" s="716"/>
      <c r="CA14" s="712"/>
      <c r="CB14" s="712"/>
      <c r="CC14" s="712"/>
      <c r="CD14" s="712"/>
      <c r="CE14" s="712"/>
      <c r="CF14" s="712"/>
      <c r="CG14" s="712"/>
      <c r="CH14" s="712"/>
      <c r="CI14" s="712"/>
      <c r="CJ14" s="712"/>
      <c r="CK14" s="712"/>
      <c r="CL14" s="712"/>
      <c r="CM14" s="712"/>
      <c r="CN14" s="712"/>
      <c r="CO14" s="712"/>
      <c r="CP14" s="712"/>
      <c r="CQ14" s="712"/>
      <c r="CR14" s="712"/>
      <c r="CS14" s="712"/>
      <c r="CT14" s="712"/>
      <c r="CU14" s="712"/>
      <c r="CV14" s="712"/>
      <c r="CW14" s="712"/>
    </row>
    <row r="15" spans="1:101" ht="11.25" customHeight="1">
      <c r="A15" s="706"/>
      <c r="B15" s="707"/>
      <c r="C15" s="323"/>
      <c r="D15" s="323"/>
      <c r="E15" s="604"/>
      <c r="F15" s="605"/>
      <c r="G15" s="604"/>
      <c r="H15" s="606"/>
      <c r="I15" s="600"/>
      <c r="J15" s="600"/>
      <c r="K15" s="607"/>
      <c r="L15" s="394"/>
      <c r="M15" s="387"/>
      <c r="N15" s="600"/>
      <c r="O15" s="600"/>
      <c r="P15" s="550"/>
      <c r="Q15" s="249" t="s">
        <v>260</v>
      </c>
      <c r="R15" s="384">
        <v>1</v>
      </c>
      <c r="S15" s="211"/>
      <c r="T15" s="212"/>
      <c r="U15" s="390"/>
      <c r="V15" s="390"/>
      <c r="W15" s="390"/>
      <c r="X15" s="167"/>
      <c r="Y15" s="390"/>
      <c r="Z15" s="390"/>
      <c r="AA15" s="390"/>
      <c r="AB15" s="390"/>
      <c r="AC15" s="220"/>
      <c r="AD15" s="390"/>
      <c r="AE15" s="222"/>
      <c r="AF15" s="390"/>
      <c r="AG15" s="390"/>
      <c r="AH15" s="390"/>
      <c r="AI15" s="390"/>
      <c r="AJ15" s="390"/>
      <c r="AK15" s="390"/>
      <c r="AL15" s="390"/>
      <c r="AM15" s="390"/>
      <c r="AN15" s="390"/>
      <c r="AO15" s="390"/>
      <c r="AP15" s="390"/>
      <c r="AQ15" s="390"/>
      <c r="AR15" s="390"/>
      <c r="AS15" s="390"/>
      <c r="AT15" s="390"/>
      <c r="AU15" s="390"/>
      <c r="AV15" s="390"/>
      <c r="AW15" s="390"/>
      <c r="AX15" s="390"/>
      <c r="AY15" s="390"/>
      <c r="AZ15" s="390"/>
      <c r="BA15" s="390"/>
      <c r="BB15"/>
      <c r="BC15" s="711"/>
      <c r="BD15" s="711"/>
      <c r="BE15" s="712"/>
      <c r="BF15" s="711"/>
      <c r="BG15" s="711"/>
      <c r="BH15" s="711"/>
      <c r="BI15" s="711"/>
      <c r="BJ15" s="712"/>
      <c r="BK15" s="712"/>
      <c r="BL15" s="712"/>
      <c r="BM15" s="712"/>
      <c r="BN15" s="712"/>
      <c r="BO15" s="712"/>
      <c r="BP15" s="712"/>
      <c r="BQ15" s="712"/>
      <c r="BR15" s="712"/>
      <c r="BS15" s="712"/>
      <c r="BT15" s="712"/>
      <c r="BU15" s="712"/>
      <c r="BV15" s="712"/>
      <c r="BW15" s="712"/>
      <c r="BX15" s="712"/>
      <c r="BY15" s="716"/>
      <c r="BZ15" s="716"/>
      <c r="CA15" s="712"/>
      <c r="CB15" s="712"/>
      <c r="CC15" s="712"/>
      <c r="CD15" s="712"/>
      <c r="CE15" s="712"/>
      <c r="CF15" s="712"/>
      <c r="CG15" s="712"/>
      <c r="CH15" s="712"/>
      <c r="CI15" s="712"/>
      <c r="CJ15" s="712"/>
      <c r="CK15" s="712"/>
      <c r="CL15" s="712"/>
      <c r="CM15" s="712"/>
      <c r="CN15" s="712"/>
      <c r="CO15" s="712"/>
      <c r="CP15" s="712"/>
      <c r="CQ15" s="712"/>
      <c r="CR15" s="712"/>
      <c r="CS15" s="712"/>
      <c r="CT15" s="712"/>
      <c r="CU15" s="712"/>
      <c r="CV15" s="712"/>
      <c r="CW15" s="712"/>
    </row>
    <row r="16" spans="1:101" ht="11.25" customHeight="1">
      <c r="A16" s="706"/>
      <c r="B16" s="707"/>
      <c r="C16" s="323"/>
      <c r="D16" s="323"/>
      <c r="E16" s="604"/>
      <c r="F16" s="605"/>
      <c r="G16" s="604"/>
      <c r="H16" s="606"/>
      <c r="I16" s="600"/>
      <c r="J16" s="600"/>
      <c r="K16" s="607"/>
      <c r="L16" s="394"/>
      <c r="M16" s="387"/>
      <c r="N16" s="600"/>
      <c r="O16" s="600"/>
      <c r="P16" s="550"/>
      <c r="Q16" s="249" t="s">
        <v>262</v>
      </c>
      <c r="R16" s="384">
        <v>1</v>
      </c>
      <c r="S16" s="211"/>
      <c r="T16" s="212"/>
      <c r="U16" s="213"/>
      <c r="V16" s="390"/>
      <c r="W16" s="390"/>
      <c r="X16" s="167"/>
      <c r="Y16" s="390"/>
      <c r="Z16" s="390"/>
      <c r="AA16" s="390"/>
      <c r="AB16" s="390"/>
      <c r="AC16" s="220"/>
      <c r="AD16" s="390"/>
      <c r="AE16" s="390"/>
      <c r="AF16" s="390"/>
      <c r="AG16" s="390"/>
      <c r="AH16" s="225"/>
      <c r="AI16" s="390"/>
      <c r="AJ16" s="390"/>
      <c r="AK16" s="390"/>
      <c r="AL16" s="390"/>
      <c r="AM16" s="390"/>
      <c r="AN16" s="390"/>
      <c r="AO16" s="390"/>
      <c r="AP16" s="390"/>
      <c r="AQ16" s="390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/>
      <c r="BC16" s="711"/>
      <c r="BD16" s="711"/>
      <c r="BE16" s="712"/>
      <c r="BF16" s="711"/>
      <c r="BG16" s="711"/>
      <c r="BH16" s="711"/>
      <c r="BI16" s="711"/>
      <c r="BJ16" s="712"/>
      <c r="BK16" s="712"/>
      <c r="BL16" s="712"/>
      <c r="BM16" s="712"/>
      <c r="BN16" s="712"/>
      <c r="BO16" s="712"/>
      <c r="BP16" s="712"/>
      <c r="BQ16" s="712"/>
      <c r="BR16" s="712"/>
      <c r="BS16" s="712"/>
      <c r="BT16" s="712"/>
      <c r="BU16" s="712"/>
      <c r="BV16" s="712"/>
      <c r="BW16" s="712"/>
      <c r="BX16" s="712"/>
      <c r="BY16" s="716"/>
      <c r="BZ16" s="716"/>
      <c r="CA16" s="712"/>
      <c r="CB16" s="712"/>
      <c r="CC16" s="712"/>
      <c r="CD16" s="712"/>
      <c r="CE16" s="712"/>
      <c r="CF16" s="712"/>
      <c r="CG16" s="712"/>
      <c r="CH16" s="712"/>
      <c r="CI16" s="712"/>
      <c r="CJ16" s="712"/>
      <c r="CK16" s="712"/>
      <c r="CL16" s="712"/>
      <c r="CM16" s="712"/>
      <c r="CN16" s="712"/>
      <c r="CO16" s="712"/>
      <c r="CP16" s="712"/>
      <c r="CQ16" s="712"/>
      <c r="CR16" s="712"/>
      <c r="CS16" s="712"/>
      <c r="CT16" s="712"/>
      <c r="CU16" s="712"/>
      <c r="CV16" s="712"/>
      <c r="CW16" s="712"/>
    </row>
    <row r="17" spans="1:253" s="122" customFormat="1" ht="5.25" customHeight="1">
      <c r="A17" s="706"/>
      <c r="B17" s="278"/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  <c r="O17" s="278"/>
      <c r="P17" s="278"/>
      <c r="Q17" s="278"/>
      <c r="R17" s="278"/>
      <c r="S17" s="278"/>
      <c r="T17" s="278"/>
      <c r="U17" s="278"/>
      <c r="V17" s="278"/>
      <c r="W17" s="278"/>
      <c r="X17" s="278"/>
      <c r="Y17" s="278"/>
      <c r="Z17" s="278"/>
      <c r="AA17" s="278"/>
      <c r="AB17" s="278"/>
      <c r="AC17" s="278"/>
      <c r="AD17" s="278"/>
      <c r="AE17" s="278"/>
      <c r="AF17" s="278"/>
      <c r="AG17" s="278"/>
      <c r="AH17" s="278"/>
      <c r="AI17" s="278"/>
      <c r="AJ17" s="278"/>
      <c r="AK17" s="278"/>
      <c r="AL17" s="278"/>
      <c r="AM17" s="278"/>
      <c r="AN17" s="278"/>
      <c r="AO17" s="278"/>
      <c r="AP17" s="278"/>
      <c r="AQ17" s="278"/>
      <c r="AR17" s="278"/>
      <c r="AS17" s="278"/>
      <c r="AT17" s="278"/>
      <c r="AU17" s="278"/>
      <c r="AV17" s="278"/>
      <c r="AW17" s="278"/>
      <c r="AX17" s="278"/>
      <c r="AY17" s="278"/>
      <c r="AZ17" s="278"/>
      <c r="BA17" s="278"/>
      <c r="BB17" s="278"/>
      <c r="BC17" s="278"/>
      <c r="BD17" s="278"/>
      <c r="BE17" s="278"/>
      <c r="BF17" s="278"/>
      <c r="BG17" s="278"/>
      <c r="BH17" s="278"/>
      <c r="BI17" s="278"/>
      <c r="BJ17" s="278"/>
      <c r="BK17" s="278"/>
      <c r="BL17" s="278"/>
      <c r="BM17" s="278"/>
      <c r="BN17" s="278"/>
      <c r="BO17" s="278"/>
      <c r="BP17" s="278"/>
      <c r="BQ17" s="278"/>
      <c r="BR17" s="278"/>
      <c r="BS17" s="278"/>
      <c r="BT17" s="278"/>
      <c r="BU17" s="278"/>
      <c r="BV17" s="278"/>
      <c r="BW17" s="278"/>
      <c r="BX17" s="278"/>
      <c r="BY17" s="278"/>
      <c r="BZ17" s="278"/>
      <c r="CA17" s="278"/>
      <c r="CB17" s="278"/>
      <c r="CC17" s="278"/>
      <c r="CD17" s="278"/>
      <c r="CE17" s="278"/>
      <c r="CF17" s="278"/>
      <c r="CG17" s="278"/>
      <c r="CH17" s="278"/>
      <c r="CI17" s="278"/>
      <c r="CJ17" s="278"/>
      <c r="CK17" s="278"/>
      <c r="CL17" s="278"/>
      <c r="CM17" s="278"/>
      <c r="CN17" s="278"/>
      <c r="CO17" s="278"/>
      <c r="CP17" s="278"/>
      <c r="CQ17" s="278"/>
      <c r="CR17" s="278"/>
      <c r="CS17" s="278"/>
      <c r="CT17" s="278"/>
      <c r="CU17" s="278"/>
      <c r="CV17" s="278"/>
      <c r="CW17" s="278"/>
      <c r="HZ17" s="342"/>
      <c r="IA17" s="342"/>
      <c r="IB17" s="342"/>
      <c r="IC17" s="342"/>
      <c r="ID17" s="342"/>
      <c r="IE17" s="342"/>
      <c r="IF17" s="342"/>
      <c r="IG17" s="342"/>
      <c r="IH17" s="342"/>
      <c r="II17" s="342"/>
      <c r="IJ17" s="342"/>
      <c r="IK17" s="342"/>
      <c r="IL17" s="342"/>
      <c r="IM17" s="342"/>
      <c r="IN17" s="342"/>
      <c r="IO17" s="342"/>
      <c r="IP17" s="342"/>
      <c r="IQ17" s="342"/>
      <c r="IR17" s="342"/>
      <c r="IS17" s="342"/>
    </row>
    <row r="18" spans="1:101" ht="11.25" customHeight="1">
      <c r="A18" s="706"/>
      <c r="B18" s="707" t="s">
        <v>368</v>
      </c>
      <c r="C18" s="307" t="s">
        <v>365</v>
      </c>
      <c r="D18" s="380">
        <v>10000</v>
      </c>
      <c r="E18" s="383">
        <v>124.2</v>
      </c>
      <c r="F18" s="382">
        <v>11</v>
      </c>
      <c r="G18" s="383">
        <v>3.2</v>
      </c>
      <c r="H18" s="384" t="s">
        <v>336</v>
      </c>
      <c r="I18" s="386">
        <v>6800</v>
      </c>
      <c r="J18" s="722">
        <v>150000</v>
      </c>
      <c r="K18" s="708">
        <v>4800</v>
      </c>
      <c r="L18" s="602" t="s">
        <v>256</v>
      </c>
      <c r="M18" s="550">
        <v>9</v>
      </c>
      <c r="N18" s="386">
        <v>74000</v>
      </c>
      <c r="O18" s="386">
        <v>2200</v>
      </c>
      <c r="P18" s="603">
        <v>14</v>
      </c>
      <c r="Q18" s="249" t="s">
        <v>328</v>
      </c>
      <c r="R18" s="332">
        <v>4</v>
      </c>
      <c r="S18" s="211"/>
      <c r="T18" s="390"/>
      <c r="U18" s="213"/>
      <c r="V18" s="214"/>
      <c r="W18" s="390"/>
      <c r="X18" s="390"/>
      <c r="Y18" s="216"/>
      <c r="Z18" s="169"/>
      <c r="AA18" s="218"/>
      <c r="AB18" s="390"/>
      <c r="AC18" s="390"/>
      <c r="AD18" s="390"/>
      <c r="AE18" s="222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390"/>
      <c r="AQ18" s="390"/>
      <c r="AR18" s="390"/>
      <c r="AS18" s="390"/>
      <c r="AT18" s="390"/>
      <c r="AU18" s="390"/>
      <c r="AV18" s="390"/>
      <c r="AW18" s="390"/>
      <c r="AX18" s="390"/>
      <c r="AY18" s="353"/>
      <c r="AZ18" s="353"/>
      <c r="BA18" s="353"/>
      <c r="BB18"/>
      <c r="BC18" s="723"/>
      <c r="BD18" s="723"/>
      <c r="BE18" s="723"/>
      <c r="BF18" s="723"/>
      <c r="BG18" s="723"/>
      <c r="BH18" s="723"/>
      <c r="BI18" s="723"/>
      <c r="BJ18" s="721"/>
      <c r="BK18" s="724"/>
      <c r="BL18" s="724"/>
      <c r="BM18" s="724"/>
      <c r="BN18" s="724"/>
      <c r="BO18" s="721"/>
      <c r="BP18" s="721"/>
      <c r="BQ18" s="721"/>
      <c r="BR18" s="721"/>
      <c r="BS18" s="721"/>
      <c r="BT18" s="725"/>
      <c r="BU18" s="721"/>
      <c r="BV18" s="721"/>
      <c r="BW18" s="721"/>
      <c r="BX18" s="721"/>
      <c r="BY18" s="726"/>
      <c r="BZ18" s="726"/>
      <c r="CA18" s="721"/>
      <c r="CB18" s="727"/>
      <c r="CC18" s="721"/>
      <c r="CD18" s="728"/>
      <c r="CE18" s="721"/>
      <c r="CF18" s="721"/>
      <c r="CG18" s="728"/>
      <c r="CH18" s="721"/>
      <c r="CI18" s="728"/>
      <c r="CJ18" s="728"/>
      <c r="CK18" s="721"/>
      <c r="CL18" s="721"/>
      <c r="CM18" s="721"/>
      <c r="CN18" s="721"/>
      <c r="CO18" s="721"/>
      <c r="CP18" s="721"/>
      <c r="CQ18" s="721"/>
      <c r="CR18" s="721"/>
      <c r="CS18" s="721"/>
      <c r="CT18" s="721"/>
      <c r="CU18" s="721"/>
      <c r="CV18" s="721"/>
      <c r="CW18" s="721"/>
    </row>
    <row r="19" spans="1:101" ht="11.25" customHeight="1">
      <c r="A19" s="706"/>
      <c r="B19" s="707"/>
      <c r="C19" s="307"/>
      <c r="D19" s="323"/>
      <c r="E19" s="604"/>
      <c r="F19" s="605"/>
      <c r="G19" s="604"/>
      <c r="H19" s="606"/>
      <c r="I19" s="600"/>
      <c r="J19" s="600"/>
      <c r="K19" s="720"/>
      <c r="L19" s="394"/>
      <c r="M19" s="550"/>
      <c r="N19" s="600"/>
      <c r="O19" s="600"/>
      <c r="P19" s="603"/>
      <c r="Q19" s="249" t="s">
        <v>257</v>
      </c>
      <c r="R19" s="332">
        <v>4</v>
      </c>
      <c r="S19" s="211"/>
      <c r="T19" s="390"/>
      <c r="U19" s="213"/>
      <c r="V19" s="214"/>
      <c r="W19" s="390"/>
      <c r="X19" s="390"/>
      <c r="Y19" s="216"/>
      <c r="Z19" s="169"/>
      <c r="AA19" s="218"/>
      <c r="AB19" s="390"/>
      <c r="AC19" s="390"/>
      <c r="AD19" s="390"/>
      <c r="AE19" s="222"/>
      <c r="AF19" s="390"/>
      <c r="AG19" s="390"/>
      <c r="AH19" s="390"/>
      <c r="AI19" s="390"/>
      <c r="AJ19" s="390"/>
      <c r="AK19" s="390"/>
      <c r="AL19" s="390"/>
      <c r="AM19" s="390"/>
      <c r="AN19" s="390"/>
      <c r="AO19" s="390"/>
      <c r="AP19" s="390"/>
      <c r="AQ19" s="390"/>
      <c r="AR19" s="390"/>
      <c r="AS19" s="390"/>
      <c r="AT19" s="390"/>
      <c r="AU19" s="390"/>
      <c r="AV19" s="390"/>
      <c r="AW19" s="390"/>
      <c r="AX19" s="390"/>
      <c r="AY19" s="353"/>
      <c r="AZ19" s="353"/>
      <c r="BA19" s="353"/>
      <c r="BB19"/>
      <c r="BC19" s="723"/>
      <c r="BD19" s="723"/>
      <c r="BE19" s="723"/>
      <c r="BF19" s="723"/>
      <c r="BG19" s="723"/>
      <c r="BH19" s="723"/>
      <c r="BI19" s="723"/>
      <c r="BJ19" s="721"/>
      <c r="BK19" s="724"/>
      <c r="BL19" s="724"/>
      <c r="BM19" s="724"/>
      <c r="BN19" s="724"/>
      <c r="BO19" s="721"/>
      <c r="BP19" s="721"/>
      <c r="BQ19" s="721"/>
      <c r="BR19" s="721"/>
      <c r="BS19" s="721"/>
      <c r="BT19" s="721"/>
      <c r="BU19" s="721"/>
      <c r="BV19" s="721"/>
      <c r="BW19" s="721"/>
      <c r="BX19" s="721"/>
      <c r="BY19" s="726"/>
      <c r="BZ19" s="726"/>
      <c r="CA19" s="721"/>
      <c r="CB19" s="721"/>
      <c r="CC19" s="721"/>
      <c r="CD19" s="721"/>
      <c r="CE19" s="721"/>
      <c r="CF19" s="721"/>
      <c r="CG19" s="721"/>
      <c r="CH19" s="721"/>
      <c r="CI19" s="721"/>
      <c r="CJ19" s="721"/>
      <c r="CK19" s="721"/>
      <c r="CL19" s="721"/>
      <c r="CM19" s="721"/>
      <c r="CN19" s="721"/>
      <c r="CO19" s="721"/>
      <c r="CP19" s="721"/>
      <c r="CQ19" s="721"/>
      <c r="CR19" s="721"/>
      <c r="CS19" s="721"/>
      <c r="CT19" s="721"/>
      <c r="CU19" s="721"/>
      <c r="CV19" s="721"/>
      <c r="CW19" s="721"/>
    </row>
    <row r="20" spans="1:101" ht="11.25" customHeight="1">
      <c r="A20" s="706"/>
      <c r="B20" s="707"/>
      <c r="C20" s="323"/>
      <c r="D20" s="323"/>
      <c r="E20" s="604"/>
      <c r="F20" s="605"/>
      <c r="G20" s="604"/>
      <c r="H20" s="606"/>
      <c r="I20" s="600"/>
      <c r="J20" s="600"/>
      <c r="K20" s="607"/>
      <c r="L20" s="394"/>
      <c r="M20" s="550"/>
      <c r="N20" s="600"/>
      <c r="O20" s="600"/>
      <c r="P20" s="603"/>
      <c r="Q20" s="249" t="s">
        <v>259</v>
      </c>
      <c r="R20" s="332">
        <v>2</v>
      </c>
      <c r="S20" s="211"/>
      <c r="T20" s="212"/>
      <c r="U20" s="213"/>
      <c r="V20" s="214"/>
      <c r="W20" s="390"/>
      <c r="X20" s="167"/>
      <c r="Y20" s="390"/>
      <c r="Z20" s="169"/>
      <c r="AA20" s="390"/>
      <c r="AB20" s="390"/>
      <c r="AC20" s="390"/>
      <c r="AD20" s="390"/>
      <c r="AE20" s="222"/>
      <c r="AF20" s="223"/>
      <c r="AG20" s="390"/>
      <c r="AH20" s="390"/>
      <c r="AI20" s="390"/>
      <c r="AJ20" s="390"/>
      <c r="AK20" s="390"/>
      <c r="AL20" s="181"/>
      <c r="AM20" s="390"/>
      <c r="AN20" s="390"/>
      <c r="AO20" s="390"/>
      <c r="AP20" s="390"/>
      <c r="AQ20" s="390"/>
      <c r="AR20" s="390"/>
      <c r="AS20" s="390"/>
      <c r="AT20" s="390"/>
      <c r="AU20" s="390"/>
      <c r="AV20" s="390"/>
      <c r="AW20" s="390"/>
      <c r="AX20" s="390"/>
      <c r="AY20" s="353"/>
      <c r="AZ20" s="353"/>
      <c r="BA20" s="353"/>
      <c r="BB20"/>
      <c r="BC20" s="723"/>
      <c r="BD20" s="723"/>
      <c r="BE20" s="723"/>
      <c r="BF20" s="723"/>
      <c r="BG20" s="723"/>
      <c r="BH20" s="723"/>
      <c r="BI20" s="723"/>
      <c r="BJ20" s="721"/>
      <c r="BK20" s="724"/>
      <c r="BL20" s="724"/>
      <c r="BM20" s="724"/>
      <c r="BN20" s="724"/>
      <c r="BO20" s="721"/>
      <c r="BP20" s="721"/>
      <c r="BQ20" s="721"/>
      <c r="BR20" s="721"/>
      <c r="BS20" s="721"/>
      <c r="BT20" s="721"/>
      <c r="BU20" s="721"/>
      <c r="BV20" s="721"/>
      <c r="BW20" s="721"/>
      <c r="BX20" s="721"/>
      <c r="BY20" s="726"/>
      <c r="BZ20" s="726"/>
      <c r="CA20" s="721"/>
      <c r="CB20" s="721"/>
      <c r="CC20" s="721"/>
      <c r="CD20" s="721"/>
      <c r="CE20" s="721"/>
      <c r="CF20" s="721"/>
      <c r="CG20" s="721"/>
      <c r="CH20" s="721"/>
      <c r="CI20" s="721"/>
      <c r="CJ20" s="721"/>
      <c r="CK20" s="721"/>
      <c r="CL20" s="721"/>
      <c r="CM20" s="721"/>
      <c r="CN20" s="721"/>
      <c r="CO20" s="721"/>
      <c r="CP20" s="721"/>
      <c r="CQ20" s="721"/>
      <c r="CR20" s="721"/>
      <c r="CS20" s="721"/>
      <c r="CT20" s="721"/>
      <c r="CU20" s="721"/>
      <c r="CV20" s="721"/>
      <c r="CW20" s="721"/>
    </row>
    <row r="21" spans="1:101" ht="11.25" customHeight="1">
      <c r="A21" s="706"/>
      <c r="B21" s="707"/>
      <c r="C21" s="323"/>
      <c r="D21" s="323"/>
      <c r="E21" s="604"/>
      <c r="F21" s="605"/>
      <c r="G21" s="604"/>
      <c r="H21" s="606"/>
      <c r="I21" s="600"/>
      <c r="J21" s="600"/>
      <c r="K21" s="607"/>
      <c r="L21" s="394"/>
      <c r="M21" s="550"/>
      <c r="N21" s="600"/>
      <c r="O21" s="600"/>
      <c r="P21" s="603"/>
      <c r="Q21" s="249" t="s">
        <v>261</v>
      </c>
      <c r="R21" s="384">
        <v>2</v>
      </c>
      <c r="S21" s="211"/>
      <c r="T21" s="212"/>
      <c r="U21" s="213"/>
      <c r="V21" s="214"/>
      <c r="W21" s="390"/>
      <c r="X21" s="167"/>
      <c r="Y21" s="216"/>
      <c r="Z21" s="169"/>
      <c r="AA21" s="218"/>
      <c r="AB21" s="390"/>
      <c r="AC21" s="390"/>
      <c r="AD21" s="390"/>
      <c r="AE21" s="222"/>
      <c r="AF21" s="223"/>
      <c r="AG21" s="390"/>
      <c r="AH21" s="390"/>
      <c r="AI21" s="390"/>
      <c r="AJ21" s="390"/>
      <c r="AK21" s="390"/>
      <c r="AL21" s="181"/>
      <c r="AM21" s="390"/>
      <c r="AN21" s="390"/>
      <c r="AO21" s="390"/>
      <c r="AP21" s="390"/>
      <c r="AQ21" s="390"/>
      <c r="AR21" s="390"/>
      <c r="AS21" s="390"/>
      <c r="AT21" s="390"/>
      <c r="AU21" s="390"/>
      <c r="AV21" s="390"/>
      <c r="AW21" s="390"/>
      <c r="AX21" s="390"/>
      <c r="AY21" s="390"/>
      <c r="AZ21" s="390"/>
      <c r="BA21" s="390"/>
      <c r="BB21"/>
      <c r="BC21" s="723"/>
      <c r="BD21" s="723"/>
      <c r="BE21" s="723"/>
      <c r="BF21" s="723"/>
      <c r="BG21" s="723"/>
      <c r="BH21" s="723"/>
      <c r="BI21" s="723"/>
      <c r="BJ21" s="721"/>
      <c r="BK21" s="724"/>
      <c r="BL21" s="724"/>
      <c r="BM21" s="724"/>
      <c r="BN21" s="724"/>
      <c r="BO21" s="721"/>
      <c r="BP21" s="721"/>
      <c r="BQ21" s="721"/>
      <c r="BR21" s="721"/>
      <c r="BS21" s="721"/>
      <c r="BT21" s="721"/>
      <c r="BU21" s="721"/>
      <c r="BV21" s="721"/>
      <c r="BW21" s="721"/>
      <c r="BX21" s="721"/>
      <c r="BY21" s="726"/>
      <c r="BZ21" s="726"/>
      <c r="CA21" s="721"/>
      <c r="CB21" s="721"/>
      <c r="CC21" s="721"/>
      <c r="CD21" s="721"/>
      <c r="CE21" s="721"/>
      <c r="CF21" s="721"/>
      <c r="CG21" s="721"/>
      <c r="CH21" s="721"/>
      <c r="CI21" s="721"/>
      <c r="CJ21" s="721"/>
      <c r="CK21" s="721"/>
      <c r="CL21" s="721"/>
      <c r="CM21" s="721"/>
      <c r="CN21" s="721"/>
      <c r="CO21" s="721"/>
      <c r="CP21" s="721"/>
      <c r="CQ21" s="721"/>
      <c r="CR21" s="721"/>
      <c r="CS21" s="721"/>
      <c r="CT21" s="721"/>
      <c r="CU21" s="721"/>
      <c r="CV21" s="721"/>
      <c r="CW21" s="721"/>
    </row>
    <row r="22" spans="1:101" ht="11.25" customHeight="1">
      <c r="A22" s="706"/>
      <c r="B22" s="707"/>
      <c r="C22" s="323"/>
      <c r="D22" s="323"/>
      <c r="E22" s="604"/>
      <c r="F22" s="605"/>
      <c r="G22" s="604"/>
      <c r="H22" s="606"/>
      <c r="I22" s="600"/>
      <c r="J22" s="600"/>
      <c r="K22" s="607"/>
      <c r="L22" s="394"/>
      <c r="M22" s="550"/>
      <c r="N22" s="600"/>
      <c r="O22" s="600"/>
      <c r="P22" s="603"/>
      <c r="Q22" s="249" t="s">
        <v>262</v>
      </c>
      <c r="R22" s="384">
        <v>2</v>
      </c>
      <c r="S22" s="211"/>
      <c r="T22" s="212"/>
      <c r="U22" s="213"/>
      <c r="V22" s="214"/>
      <c r="W22" s="390"/>
      <c r="X22" s="167"/>
      <c r="Y22" s="216"/>
      <c r="Z22" s="169"/>
      <c r="AA22" s="218"/>
      <c r="AB22" s="390"/>
      <c r="AC22" s="390"/>
      <c r="AD22" s="390"/>
      <c r="AE22" s="222"/>
      <c r="AF22" s="223"/>
      <c r="AG22" s="390"/>
      <c r="AH22" s="390"/>
      <c r="AI22" s="390"/>
      <c r="AJ22" s="390"/>
      <c r="AK22" s="390"/>
      <c r="AL22" s="181"/>
      <c r="AM22" s="390"/>
      <c r="AN22" s="390"/>
      <c r="AO22" s="390"/>
      <c r="AP22" s="390"/>
      <c r="AQ22" s="390"/>
      <c r="AR22" s="390"/>
      <c r="AS22" s="390"/>
      <c r="AT22" s="390"/>
      <c r="AU22" s="390"/>
      <c r="AV22" s="390"/>
      <c r="AW22" s="390"/>
      <c r="AX22" s="390"/>
      <c r="AY22" s="390"/>
      <c r="AZ22" s="390"/>
      <c r="BA22" s="390"/>
      <c r="BB22"/>
      <c r="BC22" s="723"/>
      <c r="BD22" s="723"/>
      <c r="BE22" s="723"/>
      <c r="BF22" s="723"/>
      <c r="BG22" s="723"/>
      <c r="BH22" s="723"/>
      <c r="BI22" s="723"/>
      <c r="BJ22" s="721"/>
      <c r="BK22" s="724"/>
      <c r="BL22" s="724"/>
      <c r="BM22" s="724"/>
      <c r="BN22" s="724"/>
      <c r="BO22" s="721"/>
      <c r="BP22" s="721"/>
      <c r="BQ22" s="721"/>
      <c r="BR22" s="721"/>
      <c r="BS22" s="721"/>
      <c r="BT22" s="721"/>
      <c r="BU22" s="721"/>
      <c r="BV22" s="721"/>
      <c r="BW22" s="721"/>
      <c r="BX22" s="721"/>
      <c r="BY22" s="726"/>
      <c r="BZ22" s="726"/>
      <c r="CA22" s="721"/>
      <c r="CB22" s="721"/>
      <c r="CC22" s="721"/>
      <c r="CD22" s="721"/>
      <c r="CE22" s="721"/>
      <c r="CF22" s="721"/>
      <c r="CG22" s="721"/>
      <c r="CH22" s="721"/>
      <c r="CI22" s="721"/>
      <c r="CJ22" s="721"/>
      <c r="CK22" s="721"/>
      <c r="CL22" s="721"/>
      <c r="CM22" s="721"/>
      <c r="CN22" s="721"/>
      <c r="CO22" s="721"/>
      <c r="CP22" s="721"/>
      <c r="CQ22" s="721"/>
      <c r="CR22" s="721"/>
      <c r="CS22" s="721"/>
      <c r="CT22" s="721"/>
      <c r="CU22" s="721"/>
      <c r="CV22" s="721"/>
      <c r="CW22" s="721"/>
    </row>
    <row r="23" spans="1:101" s="122" customFormat="1" ht="5.25" customHeight="1">
      <c r="A23" s="706"/>
      <c r="B23" s="278"/>
      <c r="C23" s="278"/>
      <c r="D23" s="278"/>
      <c r="E23" s="278"/>
      <c r="F23" s="278"/>
      <c r="G23" s="278"/>
      <c r="H23" s="278"/>
      <c r="I23" s="278"/>
      <c r="J23" s="278"/>
      <c r="K23" s="278"/>
      <c r="L23" s="278"/>
      <c r="M23" s="278"/>
      <c r="N23" s="278"/>
      <c r="O23" s="278"/>
      <c r="P23" s="278"/>
      <c r="Q23" s="278"/>
      <c r="R23" s="278"/>
      <c r="S23" s="278"/>
      <c r="T23" s="278"/>
      <c r="U23" s="278"/>
      <c r="V23" s="278"/>
      <c r="W23" s="278"/>
      <c r="X23" s="278"/>
      <c r="Y23" s="278"/>
      <c r="Z23" s="278"/>
      <c r="AA23" s="278"/>
      <c r="AB23" s="278"/>
      <c r="AC23" s="278"/>
      <c r="AD23" s="278"/>
      <c r="AE23" s="278"/>
      <c r="AF23" s="278"/>
      <c r="AG23" s="278"/>
      <c r="AH23" s="278"/>
      <c r="AI23" s="278"/>
      <c r="AJ23" s="278"/>
      <c r="AK23" s="278"/>
      <c r="AL23" s="278"/>
      <c r="AM23" s="278"/>
      <c r="AN23" s="278"/>
      <c r="AO23" s="278"/>
      <c r="AP23" s="278"/>
      <c r="AQ23" s="278"/>
      <c r="AR23" s="278"/>
      <c r="AS23" s="278"/>
      <c r="AT23" s="278"/>
      <c r="AU23" s="278"/>
      <c r="AV23" s="278"/>
      <c r="AW23" s="278"/>
      <c r="AX23" s="278"/>
      <c r="AY23" s="278"/>
      <c r="AZ23" s="278"/>
      <c r="BA23" s="278"/>
      <c r="BB23" s="278"/>
      <c r="BC23" s="278"/>
      <c r="BD23" s="278"/>
      <c r="BE23" s="278"/>
      <c r="BF23" s="278"/>
      <c r="BG23" s="278"/>
      <c r="BH23" s="278"/>
      <c r="BI23" s="278"/>
      <c r="BJ23" s="278"/>
      <c r="BK23" s="278"/>
      <c r="BL23" s="278"/>
      <c r="BM23" s="278"/>
      <c r="BN23" s="278"/>
      <c r="BO23" s="278"/>
      <c r="BP23" s="278"/>
      <c r="BQ23" s="278"/>
      <c r="BR23" s="278"/>
      <c r="BS23" s="278"/>
      <c r="BT23" s="278"/>
      <c r="BU23" s="278"/>
      <c r="BV23" s="278"/>
      <c r="BW23" s="278"/>
      <c r="BX23" s="278"/>
      <c r="BY23" s="278"/>
      <c r="BZ23" s="278"/>
      <c r="CA23" s="278"/>
      <c r="CB23" s="278"/>
      <c r="CC23" s="278"/>
      <c r="CD23" s="278"/>
      <c r="CE23" s="278"/>
      <c r="CF23" s="278"/>
      <c r="CG23" s="278"/>
      <c r="CH23" s="278"/>
      <c r="CI23" s="278"/>
      <c r="CJ23" s="278"/>
      <c r="CK23" s="278"/>
      <c r="CL23" s="278"/>
      <c r="CM23" s="278"/>
      <c r="CN23" s="278"/>
      <c r="CO23" s="278"/>
      <c r="CP23" s="278"/>
      <c r="CQ23" s="278"/>
      <c r="CR23" s="278"/>
      <c r="CS23" s="278"/>
      <c r="CT23" s="278"/>
      <c r="CU23" s="278"/>
      <c r="CV23" s="278"/>
      <c r="CW23" s="278"/>
    </row>
    <row r="24" spans="1:231" ht="11.25" customHeight="1">
      <c r="A24" s="706"/>
      <c r="B24" s="729" t="s">
        <v>369</v>
      </c>
      <c r="C24" s="380">
        <v>37678712</v>
      </c>
      <c r="D24" s="380">
        <v>10000</v>
      </c>
      <c r="E24" s="383">
        <v>111</v>
      </c>
      <c r="F24" s="382">
        <v>11</v>
      </c>
      <c r="G24" s="383">
        <v>3.5</v>
      </c>
      <c r="H24" s="384" t="s">
        <v>327</v>
      </c>
      <c r="I24" s="386">
        <v>5900</v>
      </c>
      <c r="J24" s="600">
        <v>99000</v>
      </c>
      <c r="K24" s="601">
        <v>4750</v>
      </c>
      <c r="L24" s="602" t="s">
        <v>256</v>
      </c>
      <c r="M24" s="332" t="s">
        <v>310</v>
      </c>
      <c r="N24" s="386">
        <v>50500</v>
      </c>
      <c r="O24" s="386">
        <f>(N24*0.025)</f>
        <v>1262.5</v>
      </c>
      <c r="P24" s="603">
        <f>SUM(R24:R26)</f>
        <v>18</v>
      </c>
      <c r="Q24" s="249" t="s">
        <v>257</v>
      </c>
      <c r="R24" s="332">
        <v>8</v>
      </c>
      <c r="S24" s="684" t="s">
        <v>370</v>
      </c>
      <c r="T24" s="684"/>
      <c r="U24" s="684"/>
      <c r="V24" s="684"/>
      <c r="W24" s="684"/>
      <c r="X24" s="684"/>
      <c r="Y24" s="684"/>
      <c r="Z24" s="684"/>
      <c r="AA24" s="684"/>
      <c r="AB24" s="684"/>
      <c r="AC24" s="684"/>
      <c r="AD24" s="684"/>
      <c r="AE24" s="684"/>
      <c r="AF24" s="684"/>
      <c r="AG24" s="684"/>
      <c r="AH24" s="684"/>
      <c r="AI24" s="684"/>
      <c r="AJ24" s="684"/>
      <c r="AK24" s="684"/>
      <c r="AL24" s="684"/>
      <c r="AM24" s="515"/>
      <c r="AN24" s="515"/>
      <c r="AO24" s="515"/>
      <c r="AP24" s="515"/>
      <c r="AQ24" s="515"/>
      <c r="AR24" s="515"/>
      <c r="AS24" s="515"/>
      <c r="AT24" s="515"/>
      <c r="AU24" s="515"/>
      <c r="AV24" s="515"/>
      <c r="AW24" s="515"/>
      <c r="AX24" s="515"/>
      <c r="AY24" s="515"/>
      <c r="AZ24" s="515"/>
      <c r="BA24" s="515"/>
      <c r="BB24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251"/>
      <c r="BX24" s="251"/>
      <c r="BY24" s="251"/>
      <c r="BZ24" s="251"/>
      <c r="CA24" s="251"/>
      <c r="CB24" s="251"/>
      <c r="CC24" s="251"/>
      <c r="CD24" s="251"/>
      <c r="CE24" s="251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681"/>
      <c r="CX24" s="730" t="s">
        <v>371</v>
      </c>
      <c r="CY24" s="730"/>
      <c r="CZ24" s="730"/>
      <c r="DA24" s="730"/>
      <c r="DB24" s="730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</row>
    <row r="25" spans="1:231" ht="11.25" customHeight="1">
      <c r="A25" s="706"/>
      <c r="B25" s="729"/>
      <c r="C25" s="323"/>
      <c r="D25" s="323"/>
      <c r="E25" s="604"/>
      <c r="F25" s="605"/>
      <c r="G25" s="604"/>
      <c r="H25" s="606"/>
      <c r="I25" s="600"/>
      <c r="J25" s="600"/>
      <c r="K25" s="607"/>
      <c r="L25" s="394"/>
      <c r="M25" s="384"/>
      <c r="N25" s="600"/>
      <c r="O25" s="600"/>
      <c r="P25" s="603"/>
      <c r="Q25" s="249" t="s">
        <v>257</v>
      </c>
      <c r="R25" s="332">
        <v>8</v>
      </c>
      <c r="S25" s="684"/>
      <c r="T25" s="684"/>
      <c r="U25" s="684"/>
      <c r="V25" s="684"/>
      <c r="W25" s="684"/>
      <c r="X25" s="684"/>
      <c r="Y25" s="684"/>
      <c r="Z25" s="684"/>
      <c r="AA25" s="684"/>
      <c r="AB25" s="684"/>
      <c r="AC25" s="684"/>
      <c r="AD25" s="684"/>
      <c r="AE25" s="684"/>
      <c r="AF25" s="684"/>
      <c r="AG25" s="684"/>
      <c r="AH25" s="684"/>
      <c r="AI25" s="684"/>
      <c r="AJ25" s="684"/>
      <c r="AK25" s="684"/>
      <c r="AL25" s="684"/>
      <c r="AM25" s="515"/>
      <c r="AN25" s="515"/>
      <c r="AO25" s="515"/>
      <c r="AP25" s="515"/>
      <c r="AQ25" s="515"/>
      <c r="AR25" s="515"/>
      <c r="AS25" s="515"/>
      <c r="AT25" s="515"/>
      <c r="AU25" s="515"/>
      <c r="AV25" s="515"/>
      <c r="AW25" s="515"/>
      <c r="AX25" s="515"/>
      <c r="AY25" s="515"/>
      <c r="AZ25" s="515"/>
      <c r="BA25" s="515"/>
      <c r="BB25"/>
      <c r="BC25" s="251"/>
      <c r="BD25" s="251"/>
      <c r="BE25" s="251"/>
      <c r="BF25" s="251"/>
      <c r="BG25" s="251"/>
      <c r="BH25" s="251"/>
      <c r="BI25" s="251"/>
      <c r="BJ25" s="251"/>
      <c r="BK25" s="251"/>
      <c r="BL25" s="251"/>
      <c r="BM25" s="251"/>
      <c r="BN25" s="251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51"/>
      <c r="BZ25" s="251"/>
      <c r="CA25" s="251"/>
      <c r="CB25" s="251"/>
      <c r="CC25" s="251"/>
      <c r="CD25" s="251"/>
      <c r="CE25" s="251"/>
      <c r="CF25" s="251"/>
      <c r="CG25" s="251"/>
      <c r="CH25" s="251"/>
      <c r="CI25" s="251"/>
      <c r="CJ25" s="251"/>
      <c r="CK25" s="251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730"/>
      <c r="CY25" s="730"/>
      <c r="CZ25" s="730"/>
      <c r="DA25" s="730"/>
      <c r="DB25" s="730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</row>
    <row r="26" spans="1:231" ht="11.25" customHeight="1">
      <c r="A26" s="706"/>
      <c r="B26" s="729"/>
      <c r="C26" s="323"/>
      <c r="D26" s="323"/>
      <c r="E26" s="604"/>
      <c r="F26" s="605"/>
      <c r="G26" s="604"/>
      <c r="H26" s="606"/>
      <c r="I26" s="600"/>
      <c r="J26" s="600"/>
      <c r="K26" s="607"/>
      <c r="L26" s="394"/>
      <c r="M26" s="606"/>
      <c r="N26" s="600"/>
      <c r="O26" s="600"/>
      <c r="P26" s="603"/>
      <c r="Q26" s="249" t="s">
        <v>259</v>
      </c>
      <c r="R26" s="332">
        <v>2</v>
      </c>
      <c r="S26" s="211"/>
      <c r="T26" s="212"/>
      <c r="U26" s="213"/>
      <c r="V26" s="214"/>
      <c r="W26" s="390"/>
      <c r="X26" s="167"/>
      <c r="Y26" s="515"/>
      <c r="Z26" s="169"/>
      <c r="AA26" s="515"/>
      <c r="AB26" s="515"/>
      <c r="AC26" s="251"/>
      <c r="AD26" s="251"/>
      <c r="AE26" s="222"/>
      <c r="AF26" s="223"/>
      <c r="AG26" s="251"/>
      <c r="AH26" s="251"/>
      <c r="AI26" s="251"/>
      <c r="AJ26" s="251"/>
      <c r="AK26" s="515"/>
      <c r="AL26" s="181"/>
      <c r="AM26" s="515"/>
      <c r="AN26" s="515"/>
      <c r="AO26" s="515"/>
      <c r="AP26" s="515"/>
      <c r="AQ26" s="515"/>
      <c r="AR26" s="515"/>
      <c r="AS26" s="515"/>
      <c r="AT26" s="515"/>
      <c r="AU26" s="515"/>
      <c r="AV26" s="515"/>
      <c r="AW26" s="515"/>
      <c r="AX26" s="515"/>
      <c r="AY26" s="353"/>
      <c r="AZ26" s="353"/>
      <c r="BA26" s="353"/>
      <c r="BB26"/>
      <c r="BC26" s="251"/>
      <c r="BD26" s="251"/>
      <c r="BE26" s="251"/>
      <c r="BF26" s="251"/>
      <c r="BG26" s="251"/>
      <c r="BH26" s="251"/>
      <c r="BI26" s="251"/>
      <c r="BJ26" s="251"/>
      <c r="BK26" s="251"/>
      <c r="BL26" s="251"/>
      <c r="BM26" s="251"/>
      <c r="BN26" s="251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51"/>
      <c r="BZ26" s="251"/>
      <c r="CA26" s="251"/>
      <c r="CB26" s="251"/>
      <c r="CC26" s="251"/>
      <c r="CD26" s="251"/>
      <c r="CE26" s="251"/>
      <c r="CF26" s="251"/>
      <c r="CG26" s="251"/>
      <c r="CH26" s="251"/>
      <c r="CI26" s="251"/>
      <c r="CJ26" s="251"/>
      <c r="CK26" s="251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730"/>
      <c r="CY26" s="730"/>
      <c r="CZ26" s="730"/>
      <c r="DA26" s="730"/>
      <c r="DB26" s="730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</row>
    <row r="27" spans="1:253" s="122" customFormat="1" ht="4.5" customHeight="1">
      <c r="A27" s="278"/>
      <c r="B27" s="278"/>
      <c r="C27" s="278"/>
      <c r="D27" s="278"/>
      <c r="E27" s="278"/>
      <c r="F27" s="278"/>
      <c r="G27" s="278"/>
      <c r="H27" s="278"/>
      <c r="I27" s="278"/>
      <c r="J27" s="278"/>
      <c r="K27" s="278"/>
      <c r="L27" s="278"/>
      <c r="M27" s="278"/>
      <c r="N27" s="278"/>
      <c r="O27" s="278"/>
      <c r="P27" s="278"/>
      <c r="Q27" s="278"/>
      <c r="R27" s="278"/>
      <c r="S27" s="278"/>
      <c r="T27" s="278"/>
      <c r="U27" s="278"/>
      <c r="V27" s="278"/>
      <c r="W27" s="278"/>
      <c r="X27" s="278"/>
      <c r="Y27" s="278"/>
      <c r="Z27" s="278"/>
      <c r="AA27" s="278"/>
      <c r="AB27" s="278"/>
      <c r="AC27" s="278"/>
      <c r="AD27" s="278"/>
      <c r="AE27" s="278"/>
      <c r="AF27" s="278"/>
      <c r="AG27" s="278"/>
      <c r="AH27" s="278"/>
      <c r="AI27" s="278"/>
      <c r="AJ27" s="278"/>
      <c r="AK27" s="278"/>
      <c r="AL27" s="278"/>
      <c r="AM27" s="278"/>
      <c r="AN27" s="278"/>
      <c r="AO27" s="278"/>
      <c r="AP27" s="278"/>
      <c r="AQ27" s="278"/>
      <c r="AR27" s="278"/>
      <c r="AS27" s="278"/>
      <c r="AT27" s="278"/>
      <c r="AU27" s="278"/>
      <c r="AV27" s="278"/>
      <c r="AW27" s="278"/>
      <c r="AX27" s="278"/>
      <c r="AY27" s="278"/>
      <c r="AZ27" s="278"/>
      <c r="BA27" s="278"/>
      <c r="BB27" s="278"/>
      <c r="BC27" s="278"/>
      <c r="BD27" s="278"/>
      <c r="BE27" s="278"/>
      <c r="BF27" s="278"/>
      <c r="BG27" s="278"/>
      <c r="BH27" s="278"/>
      <c r="BI27" s="278"/>
      <c r="BJ27" s="278"/>
      <c r="BK27" s="278"/>
      <c r="BL27" s="278"/>
      <c r="BM27" s="278"/>
      <c r="BN27" s="278"/>
      <c r="BO27" s="278"/>
      <c r="BP27" s="278"/>
      <c r="BQ27" s="278"/>
      <c r="BR27" s="278"/>
      <c r="BS27" s="278"/>
      <c r="BT27" s="278"/>
      <c r="BU27" s="278"/>
      <c r="BV27" s="278"/>
      <c r="BW27" s="278"/>
      <c r="BX27" s="278"/>
      <c r="BY27" s="278"/>
      <c r="BZ27" s="278"/>
      <c r="CA27" s="278"/>
      <c r="CB27" s="278"/>
      <c r="CC27" s="278"/>
      <c r="CD27" s="278"/>
      <c r="CE27" s="278"/>
      <c r="CF27" s="278"/>
      <c r="CG27" s="278"/>
      <c r="CH27" s="278"/>
      <c r="CI27" s="278"/>
      <c r="CJ27" s="278"/>
      <c r="CK27" s="278"/>
      <c r="CL27" s="278"/>
      <c r="CM27" s="278"/>
      <c r="CN27" s="278"/>
      <c r="CO27" s="278"/>
      <c r="CP27" s="278"/>
      <c r="CQ27" s="278"/>
      <c r="CR27" s="278"/>
      <c r="CS27" s="278"/>
      <c r="CT27" s="278"/>
      <c r="CU27" s="278"/>
      <c r="CV27" s="278"/>
      <c r="CW27" s="278"/>
      <c r="HZ27" s="342"/>
      <c r="IA27" s="342"/>
      <c r="IB27" s="342"/>
      <c r="IC27" s="342"/>
      <c r="ID27" s="342"/>
      <c r="IE27" s="342"/>
      <c r="IF27" s="342"/>
      <c r="IG27" s="342"/>
      <c r="IH27" s="342"/>
      <c r="II27" s="342"/>
      <c r="IJ27" s="342"/>
      <c r="IK27" s="342"/>
      <c r="IL27" s="342"/>
      <c r="IM27" s="342"/>
      <c r="IN27" s="342"/>
      <c r="IO27" s="342"/>
      <c r="IP27" s="342"/>
      <c r="IQ27" s="342"/>
      <c r="IR27" s="342"/>
      <c r="IS27" s="342"/>
    </row>
    <row r="28" spans="1:101" ht="11.25" customHeight="1">
      <c r="A28" s="706" t="s">
        <v>253</v>
      </c>
      <c r="B28" s="707" t="s">
        <v>372</v>
      </c>
      <c r="C28" s="307" t="s">
        <v>365</v>
      </c>
      <c r="D28" s="380">
        <v>1000</v>
      </c>
      <c r="E28" s="383">
        <v>87</v>
      </c>
      <c r="F28" s="382">
        <v>4</v>
      </c>
      <c r="G28" s="383">
        <v>2.3</v>
      </c>
      <c r="H28" s="384" t="s">
        <v>373</v>
      </c>
      <c r="I28" s="386">
        <v>3300</v>
      </c>
      <c r="J28" s="386">
        <v>150000</v>
      </c>
      <c r="K28" s="708">
        <v>60000</v>
      </c>
      <c r="L28" s="602" t="s">
        <v>374</v>
      </c>
      <c r="M28" s="387">
        <v>5</v>
      </c>
      <c r="N28" s="386">
        <v>17100</v>
      </c>
      <c r="O28" s="386">
        <v>171</v>
      </c>
      <c r="P28" s="603">
        <v>8</v>
      </c>
      <c r="Q28" s="249" t="s">
        <v>257</v>
      </c>
      <c r="R28" s="332">
        <v>2</v>
      </c>
      <c r="S28" s="211"/>
      <c r="T28" s="212"/>
      <c r="U28" s="213"/>
      <c r="V28" s="214"/>
      <c r="W28" s="390"/>
      <c r="X28" s="167"/>
      <c r="Y28" s="390"/>
      <c r="Z28" s="390"/>
      <c r="AA28" s="218"/>
      <c r="AB28" s="390"/>
      <c r="AC28" s="390"/>
      <c r="AD28" s="390"/>
      <c r="AE28" s="222"/>
      <c r="AF28" s="390"/>
      <c r="AG28" s="390"/>
      <c r="AH28" s="390"/>
      <c r="AI28" s="390"/>
      <c r="AJ28" s="390"/>
      <c r="AK28" s="227"/>
      <c r="AL28" s="390"/>
      <c r="AM28" s="390"/>
      <c r="AN28" s="390"/>
      <c r="AO28" s="390"/>
      <c r="AP28" s="390"/>
      <c r="AQ28" s="390"/>
      <c r="AR28" s="390"/>
      <c r="AS28" s="390"/>
      <c r="AT28" s="390"/>
      <c r="AU28" s="390"/>
      <c r="AV28" s="390"/>
      <c r="AW28" s="390"/>
      <c r="AX28" s="390"/>
      <c r="AY28" s="353"/>
      <c r="AZ28" s="353"/>
      <c r="BA28" s="353"/>
      <c r="BB28"/>
      <c r="BC28" s="313"/>
      <c r="BD28" s="313"/>
      <c r="BE28" s="313"/>
      <c r="BF28" s="313"/>
      <c r="BG28" s="313"/>
      <c r="BH28" s="313"/>
      <c r="BI28" s="313"/>
      <c r="BJ28" s="313"/>
      <c r="BK28" s="313"/>
      <c r="BL28" s="313"/>
      <c r="BM28" s="313"/>
      <c r="BN28" s="313"/>
      <c r="BO28" s="313"/>
      <c r="BP28" s="313"/>
      <c r="BQ28" s="313"/>
      <c r="BR28" s="313"/>
      <c r="BS28" s="313"/>
      <c r="BT28" s="313"/>
      <c r="BU28" s="313"/>
      <c r="BV28" s="313"/>
      <c r="BW28" s="313"/>
      <c r="BX28" s="313"/>
      <c r="BY28" s="313"/>
      <c r="BZ28" s="313"/>
      <c r="CA28" s="313"/>
      <c r="CB28" s="313"/>
      <c r="CC28" s="313"/>
      <c r="CD28" s="313"/>
      <c r="CE28" s="313"/>
      <c r="CF28" s="313"/>
      <c r="CG28" s="313"/>
      <c r="CH28" s="313"/>
      <c r="CI28" s="313"/>
      <c r="CJ28" s="313"/>
      <c r="CK28" s="313"/>
      <c r="CL28" s="313"/>
      <c r="CM28" s="313"/>
      <c r="CN28" s="313"/>
      <c r="CO28" s="313"/>
      <c r="CP28" s="313"/>
      <c r="CQ28" s="313"/>
      <c r="CR28" s="313"/>
      <c r="CS28" s="313"/>
      <c r="CT28" s="313"/>
      <c r="CU28" s="313"/>
      <c r="CV28" s="313"/>
      <c r="CW28" s="313"/>
    </row>
    <row r="29" spans="1:101" ht="11.25" customHeight="1">
      <c r="A29" s="706"/>
      <c r="B29" s="707"/>
      <c r="C29" s="363"/>
      <c r="D29" s="323"/>
      <c r="E29" s="604"/>
      <c r="F29" s="605"/>
      <c r="G29" s="604"/>
      <c r="H29" s="606"/>
      <c r="I29" s="600"/>
      <c r="J29" s="600"/>
      <c r="K29" s="720"/>
      <c r="L29" s="394"/>
      <c r="M29" s="387"/>
      <c r="N29" s="600"/>
      <c r="O29" s="600"/>
      <c r="P29" s="603"/>
      <c r="Q29" s="249" t="s">
        <v>258</v>
      </c>
      <c r="R29" s="332">
        <v>2</v>
      </c>
      <c r="S29" s="211"/>
      <c r="T29" s="212"/>
      <c r="U29" s="213"/>
      <c r="V29" s="214"/>
      <c r="W29" s="390"/>
      <c r="X29" s="167"/>
      <c r="Y29" s="216"/>
      <c r="Z29" s="390"/>
      <c r="AA29" s="390"/>
      <c r="AB29" s="390"/>
      <c r="AC29" s="390"/>
      <c r="AD29" s="390"/>
      <c r="AE29" s="222"/>
      <c r="AF29" s="223"/>
      <c r="AG29" s="390"/>
      <c r="AH29" s="390"/>
      <c r="AI29" s="390"/>
      <c r="AJ29" s="179"/>
      <c r="AK29" s="227"/>
      <c r="AL29" s="390"/>
      <c r="AM29" s="390"/>
      <c r="AN29" s="390"/>
      <c r="AO29" s="390"/>
      <c r="AP29" s="390"/>
      <c r="AQ29" s="390"/>
      <c r="AR29" s="390"/>
      <c r="AS29" s="390"/>
      <c r="AT29" s="390"/>
      <c r="AU29" s="390"/>
      <c r="AV29" s="390"/>
      <c r="AW29" s="390"/>
      <c r="AX29" s="390"/>
      <c r="AY29" s="353"/>
      <c r="AZ29" s="353"/>
      <c r="BA29" s="353"/>
      <c r="BB29"/>
      <c r="BC29" s="313"/>
      <c r="BD29" s="313"/>
      <c r="BE29" s="313"/>
      <c r="BF29" s="313"/>
      <c r="BG29" s="313"/>
      <c r="BH29" s="313"/>
      <c r="BI29" s="313"/>
      <c r="BJ29" s="313"/>
      <c r="BK29" s="313"/>
      <c r="BL29" s="313"/>
      <c r="BM29" s="313"/>
      <c r="BN29" s="313"/>
      <c r="BO29" s="313"/>
      <c r="BP29" s="313"/>
      <c r="BQ29" s="313"/>
      <c r="BR29" s="313"/>
      <c r="BS29" s="313"/>
      <c r="BT29" s="313"/>
      <c r="BU29" s="313"/>
      <c r="BV29" s="313"/>
      <c r="BW29" s="313"/>
      <c r="BX29" s="313"/>
      <c r="BY29" s="313"/>
      <c r="BZ29" s="313"/>
      <c r="CA29" s="313"/>
      <c r="CB29" s="313"/>
      <c r="CC29" s="313"/>
      <c r="CD29" s="313"/>
      <c r="CE29" s="313"/>
      <c r="CF29" s="313"/>
      <c r="CG29" s="313"/>
      <c r="CH29" s="313"/>
      <c r="CI29" s="313"/>
      <c r="CJ29" s="313"/>
      <c r="CK29" s="313"/>
      <c r="CL29" s="313"/>
      <c r="CM29" s="313"/>
      <c r="CN29" s="313"/>
      <c r="CO29" s="313"/>
      <c r="CP29" s="313"/>
      <c r="CQ29" s="313"/>
      <c r="CR29" s="313"/>
      <c r="CS29" s="313"/>
      <c r="CT29" s="313"/>
      <c r="CU29" s="313"/>
      <c r="CV29" s="313"/>
      <c r="CW29" s="313"/>
    </row>
    <row r="30" spans="1:101" ht="11.25" customHeight="1">
      <c r="A30" s="706"/>
      <c r="B30" s="707"/>
      <c r="C30" s="323"/>
      <c r="D30" s="323"/>
      <c r="E30" s="604"/>
      <c r="F30" s="605"/>
      <c r="G30" s="604"/>
      <c r="H30" s="606"/>
      <c r="I30" s="600"/>
      <c r="J30" s="600"/>
      <c r="K30" s="607"/>
      <c r="L30" s="394"/>
      <c r="M30" s="387"/>
      <c r="N30" s="600"/>
      <c r="O30" s="600"/>
      <c r="P30" s="603"/>
      <c r="Q30" s="249" t="s">
        <v>259</v>
      </c>
      <c r="R30" s="332">
        <v>2</v>
      </c>
      <c r="S30" s="211"/>
      <c r="T30" s="212"/>
      <c r="U30" s="213"/>
      <c r="V30" s="390"/>
      <c r="W30" s="390"/>
      <c r="X30" s="167"/>
      <c r="Y30" s="390"/>
      <c r="Z30" s="169"/>
      <c r="AA30" s="390"/>
      <c r="AB30" s="390"/>
      <c r="AC30" s="390"/>
      <c r="AD30" s="390"/>
      <c r="AE30" s="222"/>
      <c r="AF30" s="390"/>
      <c r="AG30" s="390"/>
      <c r="AH30" s="390"/>
      <c r="AI30" s="390"/>
      <c r="AJ30" s="390"/>
      <c r="AK30" s="390"/>
      <c r="AL30" s="181"/>
      <c r="AM30" s="390"/>
      <c r="AN30" s="390"/>
      <c r="AO30" s="390"/>
      <c r="AP30" s="390"/>
      <c r="AQ30" s="390"/>
      <c r="AR30" s="390"/>
      <c r="AS30" s="390"/>
      <c r="AT30" s="390"/>
      <c r="AU30" s="390"/>
      <c r="AV30" s="390"/>
      <c r="AW30" s="390"/>
      <c r="AX30" s="390"/>
      <c r="AY30" s="353"/>
      <c r="AZ30" s="353"/>
      <c r="BA30" s="353"/>
      <c r="BB30"/>
      <c r="BC30" s="313"/>
      <c r="BD30" s="313"/>
      <c r="BE30" s="313"/>
      <c r="BF30" s="313"/>
      <c r="BG30" s="313"/>
      <c r="BH30" s="313"/>
      <c r="BI30" s="313"/>
      <c r="BJ30" s="313"/>
      <c r="BK30" s="313"/>
      <c r="BL30" s="313"/>
      <c r="BM30" s="313"/>
      <c r="BN30" s="313"/>
      <c r="BO30" s="313"/>
      <c r="BP30" s="313"/>
      <c r="BQ30" s="313"/>
      <c r="BR30" s="313"/>
      <c r="BS30" s="313"/>
      <c r="BT30" s="313"/>
      <c r="BU30" s="313"/>
      <c r="BV30" s="313"/>
      <c r="BW30" s="313"/>
      <c r="BX30" s="313"/>
      <c r="BY30" s="313"/>
      <c r="BZ30" s="313"/>
      <c r="CA30" s="313"/>
      <c r="CB30" s="313"/>
      <c r="CC30" s="313"/>
      <c r="CD30" s="313"/>
      <c r="CE30" s="313"/>
      <c r="CF30" s="313"/>
      <c r="CG30" s="313"/>
      <c r="CH30" s="313"/>
      <c r="CI30" s="313"/>
      <c r="CJ30" s="313"/>
      <c r="CK30" s="313"/>
      <c r="CL30" s="313"/>
      <c r="CM30" s="313"/>
      <c r="CN30" s="313"/>
      <c r="CO30" s="313"/>
      <c r="CP30" s="313"/>
      <c r="CQ30" s="313"/>
      <c r="CR30" s="313"/>
      <c r="CS30" s="313"/>
      <c r="CT30" s="313"/>
      <c r="CU30" s="313"/>
      <c r="CV30" s="313"/>
      <c r="CW30" s="313"/>
    </row>
    <row r="31" spans="1:101" ht="11.25" customHeight="1">
      <c r="A31" s="706"/>
      <c r="B31" s="707"/>
      <c r="C31" s="323"/>
      <c r="D31" s="323"/>
      <c r="E31" s="604"/>
      <c r="F31" s="605"/>
      <c r="G31" s="604"/>
      <c r="H31" s="606"/>
      <c r="I31" s="600"/>
      <c r="J31" s="600"/>
      <c r="K31" s="607"/>
      <c r="L31" s="394"/>
      <c r="M31" s="387"/>
      <c r="N31" s="600"/>
      <c r="O31" s="600"/>
      <c r="P31" s="603"/>
      <c r="Q31" s="249" t="s">
        <v>260</v>
      </c>
      <c r="R31" s="384">
        <v>2</v>
      </c>
      <c r="S31" s="211"/>
      <c r="T31" s="212"/>
      <c r="U31" s="213"/>
      <c r="V31" s="214"/>
      <c r="W31" s="390"/>
      <c r="X31" s="167"/>
      <c r="Y31" s="216"/>
      <c r="Z31" s="390"/>
      <c r="AA31" s="390"/>
      <c r="AB31" s="390"/>
      <c r="AC31" s="390"/>
      <c r="AD31" s="390"/>
      <c r="AE31" s="222"/>
      <c r="AF31" s="223"/>
      <c r="AG31" s="390"/>
      <c r="AH31" s="390"/>
      <c r="AI31" s="390"/>
      <c r="AJ31" s="179"/>
      <c r="AK31" s="227"/>
      <c r="AL31" s="390"/>
      <c r="AM31" s="390"/>
      <c r="AN31" s="390"/>
      <c r="AO31" s="390"/>
      <c r="AP31" s="390"/>
      <c r="AQ31" s="390"/>
      <c r="AR31" s="390"/>
      <c r="AS31" s="390"/>
      <c r="AT31" s="390"/>
      <c r="AU31" s="390"/>
      <c r="AV31" s="390"/>
      <c r="AW31" s="390"/>
      <c r="AX31" s="390"/>
      <c r="AY31" s="353"/>
      <c r="AZ31" s="353"/>
      <c r="BA31" s="353"/>
      <c r="BB31"/>
      <c r="BC31" s="313"/>
      <c r="BD31" s="313"/>
      <c r="BE31" s="313"/>
      <c r="BF31" s="313"/>
      <c r="BG31" s="313"/>
      <c r="BH31" s="313"/>
      <c r="BI31" s="313"/>
      <c r="BJ31" s="313"/>
      <c r="BK31" s="313"/>
      <c r="BL31" s="313"/>
      <c r="BM31" s="313"/>
      <c r="BN31" s="313"/>
      <c r="BO31" s="313"/>
      <c r="BP31" s="313"/>
      <c r="BQ31" s="313"/>
      <c r="BR31" s="313"/>
      <c r="BS31" s="313"/>
      <c r="BT31" s="313"/>
      <c r="BU31" s="313"/>
      <c r="BV31" s="313"/>
      <c r="BW31" s="313"/>
      <c r="BX31" s="313"/>
      <c r="BY31" s="313"/>
      <c r="BZ31" s="313"/>
      <c r="CA31" s="313"/>
      <c r="CB31" s="313"/>
      <c r="CC31" s="313"/>
      <c r="CD31" s="313"/>
      <c r="CE31" s="313"/>
      <c r="CF31" s="313"/>
      <c r="CG31" s="313"/>
      <c r="CH31" s="313"/>
      <c r="CI31" s="313"/>
      <c r="CJ31" s="313"/>
      <c r="CK31" s="313"/>
      <c r="CL31" s="313"/>
      <c r="CM31" s="313"/>
      <c r="CN31" s="313"/>
      <c r="CO31" s="313"/>
      <c r="CP31" s="313"/>
      <c r="CQ31" s="313"/>
      <c r="CR31" s="313"/>
      <c r="CS31" s="313"/>
      <c r="CT31" s="313"/>
      <c r="CU31" s="313"/>
      <c r="CV31" s="313"/>
      <c r="CW31" s="313"/>
    </row>
    <row r="32" spans="1:253" s="122" customFormat="1" ht="5.25" customHeight="1">
      <c r="A32" s="706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HZ32" s="342"/>
      <c r="IA32" s="342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</row>
    <row r="33" spans="1:101" ht="11.25" customHeight="1">
      <c r="A33" s="706"/>
      <c r="B33" s="707" t="s">
        <v>375</v>
      </c>
      <c r="C33" s="307" t="s">
        <v>365</v>
      </c>
      <c r="D33" s="380">
        <v>1000</v>
      </c>
      <c r="E33" s="383">
        <v>87</v>
      </c>
      <c r="F33" s="382">
        <v>4</v>
      </c>
      <c r="G33" s="383">
        <v>2.3</v>
      </c>
      <c r="H33" s="384" t="s">
        <v>373</v>
      </c>
      <c r="I33" s="386">
        <v>3300</v>
      </c>
      <c r="J33" s="386">
        <v>150000</v>
      </c>
      <c r="K33" s="708">
        <v>60000</v>
      </c>
      <c r="L33" s="602" t="s">
        <v>374</v>
      </c>
      <c r="M33" s="550">
        <v>5</v>
      </c>
      <c r="N33" s="386">
        <v>17100</v>
      </c>
      <c r="O33" s="386">
        <v>171</v>
      </c>
      <c r="P33" s="603">
        <v>8</v>
      </c>
      <c r="Q33" s="249" t="s">
        <v>257</v>
      </c>
      <c r="R33" s="332">
        <v>2</v>
      </c>
      <c r="S33" s="211"/>
      <c r="T33" s="212"/>
      <c r="U33" s="213"/>
      <c r="V33" s="214"/>
      <c r="W33" s="390"/>
      <c r="X33" s="167"/>
      <c r="Y33" s="390"/>
      <c r="Z33" s="390"/>
      <c r="AA33" s="218"/>
      <c r="AB33" s="390"/>
      <c r="AC33" s="390"/>
      <c r="AD33" s="390"/>
      <c r="AE33" s="222"/>
      <c r="AF33" s="390"/>
      <c r="AG33" s="390"/>
      <c r="AH33" s="390"/>
      <c r="AI33" s="390"/>
      <c r="AJ33" s="390"/>
      <c r="AK33" s="227"/>
      <c r="AL33" s="390"/>
      <c r="AM33" s="390"/>
      <c r="AN33" s="390"/>
      <c r="AO33" s="390"/>
      <c r="AP33" s="390"/>
      <c r="AQ33" s="390"/>
      <c r="AR33" s="390"/>
      <c r="AS33" s="390"/>
      <c r="AT33" s="390"/>
      <c r="AU33" s="390"/>
      <c r="AV33" s="390"/>
      <c r="AW33" s="390"/>
      <c r="AX33" s="390"/>
      <c r="AY33" s="353"/>
      <c r="AZ33" s="353"/>
      <c r="BA33" s="353"/>
      <c r="BB33"/>
      <c r="BC33" s="313"/>
      <c r="BD33" s="313"/>
      <c r="BE33" s="313"/>
      <c r="BF33" s="313"/>
      <c r="BG33" s="313"/>
      <c r="BH33" s="313"/>
      <c r="BI33" s="313"/>
      <c r="BJ33" s="313"/>
      <c r="BK33" s="313"/>
      <c r="BL33" s="313"/>
      <c r="BM33" s="313"/>
      <c r="BN33" s="313"/>
      <c r="BO33" s="313"/>
      <c r="BP33" s="313"/>
      <c r="BQ33" s="313"/>
      <c r="BR33" s="313"/>
      <c r="BS33" s="313"/>
      <c r="BT33" s="313"/>
      <c r="BU33" s="313"/>
      <c r="BV33" s="313"/>
      <c r="BW33" s="313"/>
      <c r="BX33" s="313"/>
      <c r="BY33" s="313"/>
      <c r="BZ33" s="313"/>
      <c r="CA33" s="313"/>
      <c r="CB33" s="313"/>
      <c r="CC33" s="313"/>
      <c r="CD33" s="313"/>
      <c r="CE33" s="313"/>
      <c r="CF33" s="313"/>
      <c r="CG33" s="313"/>
      <c r="CH33" s="313"/>
      <c r="CI33" s="313"/>
      <c r="CJ33" s="313"/>
      <c r="CK33" s="313"/>
      <c r="CL33" s="313"/>
      <c r="CM33" s="313"/>
      <c r="CN33" s="313"/>
      <c r="CO33" s="313"/>
      <c r="CP33" s="313"/>
      <c r="CQ33" s="313"/>
      <c r="CR33" s="313"/>
      <c r="CS33" s="313"/>
      <c r="CT33" s="313"/>
      <c r="CU33" s="313"/>
      <c r="CV33" s="313"/>
      <c r="CW33" s="313"/>
    </row>
    <row r="34" spans="1:101" ht="11.25" customHeight="1">
      <c r="A34" s="706"/>
      <c r="B34" s="707"/>
      <c r="C34" s="323"/>
      <c r="D34" s="323"/>
      <c r="E34" s="604"/>
      <c r="F34" s="605"/>
      <c r="G34" s="604"/>
      <c r="H34" s="606"/>
      <c r="I34" s="600"/>
      <c r="J34" s="600"/>
      <c r="K34" s="720"/>
      <c r="L34" s="394"/>
      <c r="M34" s="550"/>
      <c r="N34" s="600"/>
      <c r="O34" s="600"/>
      <c r="P34" s="603"/>
      <c r="Q34" s="249" t="s">
        <v>258</v>
      </c>
      <c r="R34" s="332">
        <v>2</v>
      </c>
      <c r="S34" s="211"/>
      <c r="T34" s="212"/>
      <c r="U34" s="213"/>
      <c r="V34" s="214"/>
      <c r="W34" s="390"/>
      <c r="X34" s="167"/>
      <c r="Y34" s="216"/>
      <c r="Z34" s="390"/>
      <c r="AA34" s="390"/>
      <c r="AB34" s="390"/>
      <c r="AC34" s="390"/>
      <c r="AD34" s="390"/>
      <c r="AE34" s="222"/>
      <c r="AF34" s="223"/>
      <c r="AG34" s="390"/>
      <c r="AH34" s="390"/>
      <c r="AI34" s="390"/>
      <c r="AJ34" s="179"/>
      <c r="AK34" s="227"/>
      <c r="AL34" s="390"/>
      <c r="AM34" s="390"/>
      <c r="AN34" s="390"/>
      <c r="AO34" s="390"/>
      <c r="AP34" s="390"/>
      <c r="AQ34" s="390"/>
      <c r="AR34" s="390"/>
      <c r="AS34" s="390"/>
      <c r="AT34" s="390"/>
      <c r="AU34" s="390"/>
      <c r="AV34" s="390"/>
      <c r="AW34" s="390"/>
      <c r="AX34" s="390"/>
      <c r="AY34" s="353"/>
      <c r="AZ34" s="353"/>
      <c r="BA34" s="353"/>
      <c r="BB34"/>
      <c r="BC34" s="313"/>
      <c r="BD34" s="313"/>
      <c r="BE34" s="313"/>
      <c r="BF34" s="313"/>
      <c r="BG34" s="313"/>
      <c r="BH34" s="313"/>
      <c r="BI34" s="313"/>
      <c r="BJ34" s="313"/>
      <c r="BK34" s="313"/>
      <c r="BL34" s="313"/>
      <c r="BM34" s="313"/>
      <c r="BN34" s="313"/>
      <c r="BO34" s="313"/>
      <c r="BP34" s="313"/>
      <c r="BQ34" s="313"/>
      <c r="BR34" s="313"/>
      <c r="BS34" s="313"/>
      <c r="BT34" s="313"/>
      <c r="BU34" s="313"/>
      <c r="BV34" s="313"/>
      <c r="BW34" s="313"/>
      <c r="BX34" s="313"/>
      <c r="BY34" s="313"/>
      <c r="BZ34" s="313"/>
      <c r="CA34" s="313"/>
      <c r="CB34" s="313"/>
      <c r="CC34" s="313"/>
      <c r="CD34" s="313"/>
      <c r="CE34" s="313"/>
      <c r="CF34" s="313"/>
      <c r="CG34" s="313"/>
      <c r="CH34" s="313"/>
      <c r="CI34" s="313"/>
      <c r="CJ34" s="313"/>
      <c r="CK34" s="313"/>
      <c r="CL34" s="313"/>
      <c r="CM34" s="313"/>
      <c r="CN34" s="313"/>
      <c r="CO34" s="313"/>
      <c r="CP34" s="313"/>
      <c r="CQ34" s="313"/>
      <c r="CR34" s="313"/>
      <c r="CS34" s="313"/>
      <c r="CT34" s="313"/>
      <c r="CU34" s="313"/>
      <c r="CV34" s="313"/>
      <c r="CW34" s="313"/>
    </row>
    <row r="35" spans="1:101" ht="11.25" customHeight="1">
      <c r="A35" s="706"/>
      <c r="B35" s="707"/>
      <c r="C35" s="323"/>
      <c r="D35" s="323"/>
      <c r="E35" s="604"/>
      <c r="F35" s="605"/>
      <c r="G35" s="604"/>
      <c r="H35" s="606"/>
      <c r="I35" s="600"/>
      <c r="J35" s="600"/>
      <c r="K35" s="607"/>
      <c r="L35" s="394"/>
      <c r="M35" s="550"/>
      <c r="N35" s="600"/>
      <c r="O35" s="600"/>
      <c r="P35" s="603"/>
      <c r="Q35" s="249" t="s">
        <v>259</v>
      </c>
      <c r="R35" s="332">
        <v>2</v>
      </c>
      <c r="S35" s="211"/>
      <c r="T35" s="212"/>
      <c r="U35" s="213"/>
      <c r="V35" s="390"/>
      <c r="W35" s="390"/>
      <c r="X35" s="167"/>
      <c r="Y35" s="390"/>
      <c r="Z35" s="169"/>
      <c r="AA35" s="390"/>
      <c r="AB35" s="390"/>
      <c r="AC35" s="390"/>
      <c r="AD35" s="390"/>
      <c r="AE35" s="222"/>
      <c r="AF35" s="390"/>
      <c r="AG35" s="390"/>
      <c r="AH35" s="390"/>
      <c r="AI35" s="390"/>
      <c r="AJ35" s="390"/>
      <c r="AK35" s="390"/>
      <c r="AL35" s="181"/>
      <c r="AM35" s="390"/>
      <c r="AN35" s="390"/>
      <c r="AO35" s="390"/>
      <c r="AP35" s="390"/>
      <c r="AQ35" s="390"/>
      <c r="AR35" s="390"/>
      <c r="AS35" s="390"/>
      <c r="AT35" s="390"/>
      <c r="AU35" s="390"/>
      <c r="AV35" s="390"/>
      <c r="AW35" s="390"/>
      <c r="AX35" s="390"/>
      <c r="AY35" s="353"/>
      <c r="AZ35" s="353"/>
      <c r="BA35" s="353"/>
      <c r="BB35"/>
      <c r="BC35" s="313"/>
      <c r="BD35" s="313"/>
      <c r="BE35" s="313"/>
      <c r="BF35" s="313"/>
      <c r="BG35" s="313"/>
      <c r="BH35" s="313"/>
      <c r="BI35" s="313"/>
      <c r="BJ35" s="313"/>
      <c r="BK35" s="313"/>
      <c r="BL35" s="313"/>
      <c r="BM35" s="313"/>
      <c r="BN35" s="313"/>
      <c r="BO35" s="313"/>
      <c r="BP35" s="313"/>
      <c r="BQ35" s="313"/>
      <c r="BR35" s="313"/>
      <c r="BS35" s="313"/>
      <c r="BT35" s="313"/>
      <c r="BU35" s="313"/>
      <c r="BV35" s="313"/>
      <c r="BW35" s="313"/>
      <c r="BX35" s="313"/>
      <c r="BY35" s="313"/>
      <c r="BZ35" s="313"/>
      <c r="CA35" s="313"/>
      <c r="CB35" s="313"/>
      <c r="CC35" s="313"/>
      <c r="CD35" s="313"/>
      <c r="CE35" s="313"/>
      <c r="CF35" s="313"/>
      <c r="CG35" s="313"/>
      <c r="CH35" s="313"/>
      <c r="CI35" s="313"/>
      <c r="CJ35" s="313"/>
      <c r="CK35" s="313"/>
      <c r="CL35" s="313"/>
      <c r="CM35" s="313"/>
      <c r="CN35" s="313"/>
      <c r="CO35" s="313"/>
      <c r="CP35" s="313"/>
      <c r="CQ35" s="313"/>
      <c r="CR35" s="313"/>
      <c r="CS35" s="313"/>
      <c r="CT35" s="313"/>
      <c r="CU35" s="313"/>
      <c r="CV35" s="313"/>
      <c r="CW35" s="313"/>
    </row>
    <row r="36" spans="1:101" ht="11.25" customHeight="1">
      <c r="A36" s="706"/>
      <c r="B36" s="707"/>
      <c r="C36" s="323"/>
      <c r="D36" s="323"/>
      <c r="E36" s="604"/>
      <c r="F36" s="605"/>
      <c r="G36" s="604"/>
      <c r="H36" s="606"/>
      <c r="I36" s="600"/>
      <c r="J36" s="600"/>
      <c r="K36" s="607"/>
      <c r="L36" s="394"/>
      <c r="M36" s="550"/>
      <c r="N36" s="600"/>
      <c r="O36" s="600"/>
      <c r="P36" s="603"/>
      <c r="Q36" s="249" t="s">
        <v>260</v>
      </c>
      <c r="R36" s="384">
        <v>2</v>
      </c>
      <c r="S36" s="211"/>
      <c r="T36" s="212"/>
      <c r="U36" s="213"/>
      <c r="V36" s="214"/>
      <c r="W36" s="390"/>
      <c r="X36" s="167"/>
      <c r="Y36" s="216"/>
      <c r="Z36" s="390"/>
      <c r="AA36" s="390"/>
      <c r="AB36" s="390"/>
      <c r="AC36" s="390"/>
      <c r="AD36" s="390"/>
      <c r="AE36" s="222"/>
      <c r="AF36" s="223"/>
      <c r="AG36" s="390"/>
      <c r="AH36" s="390"/>
      <c r="AI36" s="390"/>
      <c r="AJ36" s="179"/>
      <c r="AK36" s="227"/>
      <c r="AL36" s="390"/>
      <c r="AM36" s="390"/>
      <c r="AN36" s="390"/>
      <c r="AO36" s="390"/>
      <c r="AP36" s="390"/>
      <c r="AQ36" s="390"/>
      <c r="AR36" s="390"/>
      <c r="AS36" s="390"/>
      <c r="AT36" s="390"/>
      <c r="AU36" s="390"/>
      <c r="AV36" s="390"/>
      <c r="AW36" s="390"/>
      <c r="AX36" s="390"/>
      <c r="AY36" s="353"/>
      <c r="AZ36" s="353"/>
      <c r="BA36" s="353"/>
      <c r="BB36"/>
      <c r="BC36" s="313"/>
      <c r="BD36" s="313"/>
      <c r="BE36" s="313"/>
      <c r="BF36" s="313"/>
      <c r="BG36" s="313"/>
      <c r="BH36" s="313"/>
      <c r="BI36" s="313"/>
      <c r="BJ36" s="313"/>
      <c r="BK36" s="313"/>
      <c r="BL36" s="313"/>
      <c r="BM36" s="313"/>
      <c r="BN36" s="313"/>
      <c r="BO36" s="313"/>
      <c r="BP36" s="313"/>
      <c r="BQ36" s="313"/>
      <c r="BR36" s="313"/>
      <c r="BS36" s="313"/>
      <c r="BT36" s="313"/>
      <c r="BU36" s="313"/>
      <c r="BV36" s="313"/>
      <c r="BW36" s="313"/>
      <c r="BX36" s="313"/>
      <c r="BY36" s="313"/>
      <c r="BZ36" s="313"/>
      <c r="CA36" s="313"/>
      <c r="CB36" s="313"/>
      <c r="CC36" s="313"/>
      <c r="CD36" s="313"/>
      <c r="CE36" s="313"/>
      <c r="CF36" s="313"/>
      <c r="CG36" s="313"/>
      <c r="CH36" s="313"/>
      <c r="CI36" s="313"/>
      <c r="CJ36" s="313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</row>
    <row r="37" spans="1:253" s="122" customFormat="1" ht="4.5" customHeight="1">
      <c r="A37" s="278"/>
      <c r="B37" s="278"/>
      <c r="C37" s="278"/>
      <c r="D37" s="278"/>
      <c r="E37" s="278"/>
      <c r="F37" s="278"/>
      <c r="G37" s="278"/>
      <c r="H37" s="278"/>
      <c r="I37" s="278"/>
      <c r="J37" s="278"/>
      <c r="K37" s="278"/>
      <c r="L37" s="278"/>
      <c r="M37" s="278"/>
      <c r="N37" s="278"/>
      <c r="O37" s="278"/>
      <c r="P37" s="278"/>
      <c r="Q37" s="278"/>
      <c r="R37" s="278"/>
      <c r="S37" s="278"/>
      <c r="T37" s="278"/>
      <c r="U37" s="278"/>
      <c r="V37" s="278"/>
      <c r="W37" s="278"/>
      <c r="X37" s="278"/>
      <c r="Y37" s="278"/>
      <c r="Z37" s="278"/>
      <c r="AA37" s="278"/>
      <c r="AB37" s="278"/>
      <c r="AC37" s="278"/>
      <c r="AD37" s="278"/>
      <c r="AE37" s="278"/>
      <c r="AF37" s="278"/>
      <c r="AG37" s="278"/>
      <c r="AH37" s="278"/>
      <c r="AI37" s="278"/>
      <c r="AJ37" s="278"/>
      <c r="AK37" s="278"/>
      <c r="AL37" s="278"/>
      <c r="AM37" s="278"/>
      <c r="AN37" s="278"/>
      <c r="AO37" s="278"/>
      <c r="AP37" s="278"/>
      <c r="AQ37" s="278"/>
      <c r="AR37" s="278"/>
      <c r="AS37" s="278"/>
      <c r="AT37" s="278"/>
      <c r="AU37" s="278"/>
      <c r="AV37" s="278"/>
      <c r="AW37" s="278"/>
      <c r="AX37" s="278"/>
      <c r="AY37" s="278"/>
      <c r="AZ37" s="278"/>
      <c r="BA37" s="278"/>
      <c r="BB37" s="278"/>
      <c r="BC37" s="278"/>
      <c r="BD37" s="278"/>
      <c r="BE37" s="278"/>
      <c r="BF37" s="278"/>
      <c r="BG37" s="278"/>
      <c r="BH37" s="278"/>
      <c r="BI37" s="278"/>
      <c r="BJ37" s="278"/>
      <c r="BK37" s="278"/>
      <c r="BL37" s="278"/>
      <c r="BM37" s="278"/>
      <c r="BN37" s="278"/>
      <c r="BO37" s="278"/>
      <c r="BP37" s="278"/>
      <c r="BQ37" s="278"/>
      <c r="BR37" s="278"/>
      <c r="BS37" s="278"/>
      <c r="BT37" s="278"/>
      <c r="BU37" s="278"/>
      <c r="BV37" s="278"/>
      <c r="BW37" s="278"/>
      <c r="BX37" s="278"/>
      <c r="BY37" s="278"/>
      <c r="BZ37" s="278"/>
      <c r="CA37" s="278"/>
      <c r="CB37" s="278"/>
      <c r="CC37" s="278"/>
      <c r="CD37" s="278"/>
      <c r="CE37" s="278"/>
      <c r="CF37" s="278"/>
      <c r="CG37" s="278"/>
      <c r="CH37" s="278"/>
      <c r="CI37" s="278"/>
      <c r="CJ37" s="278"/>
      <c r="CK37" s="278"/>
      <c r="CL37" s="278"/>
      <c r="CM37" s="278"/>
      <c r="CN37" s="278"/>
      <c r="CO37" s="278"/>
      <c r="CP37" s="278"/>
      <c r="CQ37" s="278"/>
      <c r="CR37" s="278"/>
      <c r="CS37" s="278"/>
      <c r="CT37" s="278"/>
      <c r="CU37" s="278"/>
      <c r="CV37" s="278"/>
      <c r="CW37" s="278"/>
      <c r="HZ37" s="342"/>
      <c r="IA37" s="342"/>
      <c r="IB37" s="342"/>
      <c r="IC37" s="342"/>
      <c r="ID37" s="342"/>
      <c r="IE37" s="342"/>
      <c r="IF37" s="342"/>
      <c r="IG37" s="342"/>
      <c r="IH37" s="342"/>
      <c r="II37" s="342"/>
      <c r="IJ37" s="342"/>
      <c r="IK37" s="342"/>
      <c r="IL37" s="342"/>
      <c r="IM37" s="342"/>
      <c r="IN37" s="342"/>
      <c r="IO37" s="342"/>
      <c r="IP37" s="342"/>
      <c r="IQ37" s="342"/>
      <c r="IR37" s="342"/>
      <c r="IS37" s="342"/>
    </row>
    <row r="38" spans="1:101" ht="11.25" customHeight="1">
      <c r="A38" s="731" t="s">
        <v>278</v>
      </c>
      <c r="B38" s="732" t="s">
        <v>376</v>
      </c>
      <c r="C38" s="307" t="s">
        <v>365</v>
      </c>
      <c r="D38" s="380">
        <v>-100000</v>
      </c>
      <c r="E38" s="604">
        <v>0</v>
      </c>
      <c r="F38" s="382">
        <v>0</v>
      </c>
      <c r="G38" s="383">
        <v>5.5</v>
      </c>
      <c r="H38" s="384" t="s">
        <v>342</v>
      </c>
      <c r="I38" s="600">
        <v>10500</v>
      </c>
      <c r="J38" s="386">
        <v>200000</v>
      </c>
      <c r="K38" s="607">
        <v>6000</v>
      </c>
      <c r="L38" s="394" t="s">
        <v>256</v>
      </c>
      <c r="M38" s="733" t="s">
        <v>310</v>
      </c>
      <c r="N38" s="600">
        <v>100000</v>
      </c>
      <c r="O38" s="600">
        <v>2500</v>
      </c>
      <c r="P38" s="331">
        <v>4</v>
      </c>
      <c r="Q38" s="249" t="s">
        <v>328</v>
      </c>
      <c r="R38" s="384">
        <v>1</v>
      </c>
      <c r="S38" s="390"/>
      <c r="T38" s="390"/>
      <c r="U38" s="390"/>
      <c r="V38" s="390"/>
      <c r="W38" s="390"/>
      <c r="X38" s="390"/>
      <c r="Y38" s="390"/>
      <c r="Z38" s="390"/>
      <c r="AA38" s="390"/>
      <c r="AB38" s="390"/>
      <c r="AC38" s="390"/>
      <c r="AD38" s="390"/>
      <c r="AE38" s="390"/>
      <c r="AF38" s="390"/>
      <c r="AG38" s="390"/>
      <c r="AH38" s="390"/>
      <c r="AI38" s="390"/>
      <c r="AJ38" s="390"/>
      <c r="AK38" s="390"/>
      <c r="AL38" s="390"/>
      <c r="AM38" s="734"/>
      <c r="AN38" s="734"/>
      <c r="AO38" s="734"/>
      <c r="AP38" s="390"/>
      <c r="AQ38" s="390"/>
      <c r="AR38" s="390"/>
      <c r="AS38" s="390"/>
      <c r="AT38" s="390"/>
      <c r="AU38" s="390"/>
      <c r="AV38" s="390"/>
      <c r="AW38" s="390"/>
      <c r="AX38" s="390"/>
      <c r="AY38" s="390"/>
      <c r="AZ38" s="390"/>
      <c r="BA38" s="390"/>
      <c r="BB38"/>
      <c r="BC38" s="313"/>
      <c r="BD38" s="313"/>
      <c r="BE38" s="313"/>
      <c r="BF38" s="313"/>
      <c r="BG38" s="313"/>
      <c r="BH38" s="313"/>
      <c r="BI38" s="313"/>
      <c r="BJ38" s="313"/>
      <c r="BK38" s="313"/>
      <c r="BL38" s="313"/>
      <c r="BM38" s="313"/>
      <c r="BN38" s="313"/>
      <c r="BO38" s="313"/>
      <c r="BP38" s="313"/>
      <c r="BQ38" s="313"/>
      <c r="BR38" s="313"/>
      <c r="BS38" s="313"/>
      <c r="BT38" s="313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313"/>
      <c r="CG38" s="313"/>
      <c r="CH38" s="313"/>
      <c r="CI38" s="313"/>
      <c r="CJ38" s="313"/>
      <c r="CK38" s="313"/>
      <c r="CL38" s="313"/>
      <c r="CM38" s="313"/>
      <c r="CN38" s="313"/>
      <c r="CO38" s="313"/>
      <c r="CP38" s="313"/>
      <c r="CQ38" s="313"/>
      <c r="CR38" s="313"/>
      <c r="CS38" s="734"/>
      <c r="CT38" s="734"/>
      <c r="CU38" s="734"/>
      <c r="CV38" s="313"/>
      <c r="CW38" s="313"/>
    </row>
    <row r="39" spans="1:101" ht="11.25" customHeight="1">
      <c r="A39" s="731"/>
      <c r="B39" s="732"/>
      <c r="C39" s="363"/>
      <c r="D39" s="323"/>
      <c r="E39" s="604"/>
      <c r="F39" s="605"/>
      <c r="G39" s="604"/>
      <c r="H39" s="606"/>
      <c r="I39" s="600"/>
      <c r="J39" s="600"/>
      <c r="K39" s="607"/>
      <c r="L39" s="394"/>
      <c r="M39" s="733"/>
      <c r="N39" s="600"/>
      <c r="O39" s="600"/>
      <c r="P39" s="331"/>
      <c r="Q39" s="249" t="s">
        <v>258</v>
      </c>
      <c r="R39" s="384">
        <v>1</v>
      </c>
      <c r="S39" s="390"/>
      <c r="T39" s="390"/>
      <c r="U39" s="390"/>
      <c r="V39" s="390"/>
      <c r="W39" s="390"/>
      <c r="X39" s="390"/>
      <c r="Y39" s="390"/>
      <c r="Z39" s="390"/>
      <c r="AA39" s="390"/>
      <c r="AB39" s="390"/>
      <c r="AC39" s="390"/>
      <c r="AD39" s="390"/>
      <c r="AE39" s="390"/>
      <c r="AF39" s="390"/>
      <c r="AG39" s="390"/>
      <c r="AH39" s="390"/>
      <c r="AI39" s="390"/>
      <c r="AJ39" s="390"/>
      <c r="AK39" s="390"/>
      <c r="AL39" s="390"/>
      <c r="AM39" s="734"/>
      <c r="AN39" s="734"/>
      <c r="AO39" s="734"/>
      <c r="AP39" s="390"/>
      <c r="AQ39" s="390"/>
      <c r="AR39" s="390"/>
      <c r="AS39" s="390"/>
      <c r="AT39" s="390"/>
      <c r="AU39" s="390"/>
      <c r="AV39" s="390"/>
      <c r="AW39" s="390"/>
      <c r="AX39" s="390"/>
      <c r="AY39" s="390"/>
      <c r="AZ39" s="390"/>
      <c r="BA39" s="390"/>
      <c r="BB39"/>
      <c r="BC39" s="313"/>
      <c r="BD39" s="313"/>
      <c r="BE39" s="313"/>
      <c r="BF39" s="313"/>
      <c r="BG39" s="313"/>
      <c r="BH39" s="313"/>
      <c r="BI39" s="313"/>
      <c r="BJ39" s="313"/>
      <c r="BK39" s="313"/>
      <c r="BL39" s="313"/>
      <c r="BM39" s="313"/>
      <c r="BN39" s="313"/>
      <c r="BO39" s="313"/>
      <c r="BP39" s="313"/>
      <c r="BQ39" s="313"/>
      <c r="BR39" s="313"/>
      <c r="BS39" s="313"/>
      <c r="BT39" s="313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313"/>
      <c r="CG39" s="313"/>
      <c r="CH39" s="313"/>
      <c r="CI39" s="313"/>
      <c r="CJ39" s="313"/>
      <c r="CK39" s="313"/>
      <c r="CL39" s="313"/>
      <c r="CM39" s="313"/>
      <c r="CN39" s="313"/>
      <c r="CO39" s="313"/>
      <c r="CP39" s="313"/>
      <c r="CQ39" s="313"/>
      <c r="CR39" s="313"/>
      <c r="CS39" s="734"/>
      <c r="CT39" s="734"/>
      <c r="CU39" s="734"/>
      <c r="CV39" s="313"/>
      <c r="CW39" s="313"/>
    </row>
    <row r="40" spans="1:101" ht="11.25" customHeight="1">
      <c r="A40" s="731"/>
      <c r="B40" s="732"/>
      <c r="C40" s="323"/>
      <c r="D40" s="323"/>
      <c r="E40" s="604"/>
      <c r="F40" s="605"/>
      <c r="G40" s="604"/>
      <c r="H40" s="606"/>
      <c r="I40" s="600"/>
      <c r="J40" s="600"/>
      <c r="K40" s="607"/>
      <c r="L40" s="394"/>
      <c r="M40" s="733"/>
      <c r="N40" s="600"/>
      <c r="O40" s="600"/>
      <c r="P40" s="331"/>
      <c r="Q40" s="249" t="s">
        <v>259</v>
      </c>
      <c r="R40" s="384">
        <v>1</v>
      </c>
      <c r="S40" s="390"/>
      <c r="T40" s="390"/>
      <c r="U40" s="390"/>
      <c r="V40" s="390"/>
      <c r="W40" s="390"/>
      <c r="X40" s="390"/>
      <c r="Y40" s="390"/>
      <c r="Z40" s="390"/>
      <c r="AA40" s="390"/>
      <c r="AB40" s="390"/>
      <c r="AC40" s="390"/>
      <c r="AD40" s="390"/>
      <c r="AE40" s="390"/>
      <c r="AF40" s="390"/>
      <c r="AG40" s="390"/>
      <c r="AH40" s="390"/>
      <c r="AI40" s="390"/>
      <c r="AJ40" s="390"/>
      <c r="AK40" s="390"/>
      <c r="AL40" s="390"/>
      <c r="AM40" s="734"/>
      <c r="AN40" s="734"/>
      <c r="AO40" s="734"/>
      <c r="AP40" s="390"/>
      <c r="AQ40" s="390"/>
      <c r="AR40" s="390"/>
      <c r="AS40" s="390"/>
      <c r="AT40" s="390"/>
      <c r="AU40" s="390"/>
      <c r="AV40" s="390"/>
      <c r="AW40" s="390"/>
      <c r="AX40" s="390"/>
      <c r="AY40" s="390"/>
      <c r="AZ40" s="390"/>
      <c r="BA40" s="390"/>
      <c r="BB40"/>
      <c r="BC40" s="313"/>
      <c r="BD40" s="313"/>
      <c r="BE40" s="313"/>
      <c r="BF40" s="313"/>
      <c r="BG40" s="313"/>
      <c r="BH40" s="313"/>
      <c r="BI40" s="313"/>
      <c r="BJ40" s="313"/>
      <c r="BK40" s="313"/>
      <c r="BL40" s="313"/>
      <c r="BM40" s="313"/>
      <c r="BN40" s="313"/>
      <c r="BO40" s="313"/>
      <c r="BP40" s="313"/>
      <c r="BQ40" s="313"/>
      <c r="BR40" s="313"/>
      <c r="BS40" s="313"/>
      <c r="BT40" s="313"/>
      <c r="BU40" s="313"/>
      <c r="BV40" s="313"/>
      <c r="BW40" s="313"/>
      <c r="BX40" s="313"/>
      <c r="BY40" s="313"/>
      <c r="BZ40" s="313"/>
      <c r="CA40" s="313"/>
      <c r="CB40" s="313"/>
      <c r="CC40" s="313"/>
      <c r="CD40" s="313"/>
      <c r="CE40" s="313"/>
      <c r="CF40" s="313"/>
      <c r="CG40" s="313"/>
      <c r="CH40" s="313"/>
      <c r="CI40" s="313"/>
      <c r="CJ40" s="313"/>
      <c r="CK40" s="313"/>
      <c r="CL40" s="313"/>
      <c r="CM40" s="313"/>
      <c r="CN40" s="313"/>
      <c r="CO40" s="313"/>
      <c r="CP40" s="313"/>
      <c r="CQ40" s="313"/>
      <c r="CR40" s="313"/>
      <c r="CS40" s="734"/>
      <c r="CT40" s="734"/>
      <c r="CU40" s="734"/>
      <c r="CV40" s="313"/>
      <c r="CW40" s="313"/>
    </row>
    <row r="41" spans="1:101" ht="11.25" customHeight="1">
      <c r="A41" s="731"/>
      <c r="B41" s="732"/>
      <c r="C41" s="323"/>
      <c r="D41" s="323"/>
      <c r="E41" s="604"/>
      <c r="F41" s="605"/>
      <c r="G41" s="604"/>
      <c r="H41" s="606"/>
      <c r="I41" s="600"/>
      <c r="J41" s="600"/>
      <c r="K41" s="607"/>
      <c r="L41" s="394"/>
      <c r="M41" s="733"/>
      <c r="N41" s="600"/>
      <c r="O41" s="600"/>
      <c r="P41" s="331"/>
      <c r="Q41" s="249" t="s">
        <v>260</v>
      </c>
      <c r="R41" s="384">
        <v>1</v>
      </c>
      <c r="S41" s="390"/>
      <c r="T41" s="390"/>
      <c r="U41" s="390"/>
      <c r="V41" s="390"/>
      <c r="W41" s="390"/>
      <c r="X41" s="390"/>
      <c r="Y41" s="390"/>
      <c r="Z41" s="390"/>
      <c r="AA41" s="390"/>
      <c r="AB41" s="390"/>
      <c r="AC41" s="390"/>
      <c r="AD41" s="390"/>
      <c r="AE41" s="390"/>
      <c r="AF41" s="390"/>
      <c r="AG41" s="390"/>
      <c r="AH41" s="390"/>
      <c r="AI41" s="390"/>
      <c r="AJ41" s="390"/>
      <c r="AK41" s="390"/>
      <c r="AL41" s="390"/>
      <c r="AM41" s="734"/>
      <c r="AN41" s="734"/>
      <c r="AO41" s="734"/>
      <c r="AP41" s="390"/>
      <c r="AQ41" s="390"/>
      <c r="AR41" s="390"/>
      <c r="AS41" s="390"/>
      <c r="AT41" s="390"/>
      <c r="AU41" s="390"/>
      <c r="AV41" s="390"/>
      <c r="AW41" s="390"/>
      <c r="AX41" s="390"/>
      <c r="AY41" s="390"/>
      <c r="AZ41" s="390"/>
      <c r="BA41" s="390"/>
      <c r="BB41"/>
      <c r="BC41" s="313"/>
      <c r="BD41" s="313"/>
      <c r="BE41" s="313"/>
      <c r="BF41" s="313"/>
      <c r="BG41" s="313"/>
      <c r="BH41" s="313"/>
      <c r="BI41" s="313"/>
      <c r="BJ41" s="313"/>
      <c r="BK41" s="313"/>
      <c r="BL41" s="313"/>
      <c r="BM41" s="313"/>
      <c r="BN41" s="313"/>
      <c r="BO41" s="313"/>
      <c r="BP41" s="313"/>
      <c r="BQ41" s="313"/>
      <c r="BR41" s="313"/>
      <c r="BS41" s="313"/>
      <c r="BT41" s="313"/>
      <c r="BU41" s="313"/>
      <c r="BV41" s="313"/>
      <c r="BW41" s="313"/>
      <c r="BX41" s="313"/>
      <c r="BY41" s="313"/>
      <c r="BZ41" s="313"/>
      <c r="CA41" s="313"/>
      <c r="CB41" s="313"/>
      <c r="CC41" s="313"/>
      <c r="CD41" s="313"/>
      <c r="CE41" s="313"/>
      <c r="CF41" s="313"/>
      <c r="CG41" s="313"/>
      <c r="CH41" s="313"/>
      <c r="CI41" s="313"/>
      <c r="CJ41" s="313"/>
      <c r="CK41" s="313"/>
      <c r="CL41" s="313"/>
      <c r="CM41" s="313"/>
      <c r="CN41" s="313"/>
      <c r="CO41" s="313"/>
      <c r="CP41" s="313"/>
      <c r="CQ41" s="313"/>
      <c r="CR41" s="313"/>
      <c r="CS41" s="734"/>
      <c r="CT41" s="734"/>
      <c r="CU41" s="734"/>
      <c r="CV41" s="313"/>
      <c r="CW41" s="313"/>
    </row>
    <row r="42" spans="1:253" s="122" customFormat="1" ht="5.25" customHeight="1">
      <c r="A42" s="731"/>
      <c r="B42" s="278"/>
      <c r="C42" s="278"/>
      <c r="D42" s="278"/>
      <c r="E42" s="278"/>
      <c r="F42" s="278"/>
      <c r="G42" s="278"/>
      <c r="H42" s="278"/>
      <c r="I42" s="278"/>
      <c r="J42" s="278"/>
      <c r="K42" s="278"/>
      <c r="L42" s="278"/>
      <c r="M42" s="278"/>
      <c r="N42" s="278"/>
      <c r="O42" s="278"/>
      <c r="P42" s="278"/>
      <c r="Q42" s="278"/>
      <c r="R42" s="278"/>
      <c r="S42" s="278"/>
      <c r="T42" s="278"/>
      <c r="U42" s="278"/>
      <c r="V42" s="278"/>
      <c r="W42" s="278"/>
      <c r="X42" s="278"/>
      <c r="Y42" s="278"/>
      <c r="Z42" s="278"/>
      <c r="AA42" s="278"/>
      <c r="AB42" s="278"/>
      <c r="AC42" s="278"/>
      <c r="AD42" s="278"/>
      <c r="AE42" s="278"/>
      <c r="AF42" s="278"/>
      <c r="AG42" s="278"/>
      <c r="AH42" s="278"/>
      <c r="AI42" s="278"/>
      <c r="AJ42" s="278"/>
      <c r="AK42" s="278"/>
      <c r="AL42" s="278"/>
      <c r="AM42" s="278"/>
      <c r="AN42" s="278"/>
      <c r="AO42" s="278"/>
      <c r="AP42" s="278"/>
      <c r="AQ42" s="278"/>
      <c r="AR42" s="278"/>
      <c r="AS42" s="278"/>
      <c r="AT42" s="278"/>
      <c r="AU42" s="278"/>
      <c r="AV42" s="278"/>
      <c r="AW42" s="278"/>
      <c r="AX42" s="278"/>
      <c r="AY42" s="278"/>
      <c r="AZ42" s="278"/>
      <c r="BA42" s="278"/>
      <c r="BB42" s="278"/>
      <c r="BC42" s="278"/>
      <c r="BD42" s="278"/>
      <c r="BE42" s="278"/>
      <c r="BF42" s="278"/>
      <c r="BG42" s="278"/>
      <c r="BH42" s="278"/>
      <c r="BI42" s="278"/>
      <c r="BJ42" s="278"/>
      <c r="BK42" s="278"/>
      <c r="BL42" s="278"/>
      <c r="BM42" s="278"/>
      <c r="BN42" s="278"/>
      <c r="BO42" s="278"/>
      <c r="BP42" s="278"/>
      <c r="BQ42" s="278"/>
      <c r="BR42" s="278"/>
      <c r="BS42" s="278"/>
      <c r="BT42" s="278"/>
      <c r="BU42" s="278"/>
      <c r="BV42" s="278"/>
      <c r="BW42" s="278"/>
      <c r="BX42" s="278"/>
      <c r="BY42" s="278"/>
      <c r="BZ42" s="278"/>
      <c r="CA42" s="278"/>
      <c r="CB42" s="278"/>
      <c r="CC42" s="278"/>
      <c r="CD42" s="278"/>
      <c r="CE42" s="278"/>
      <c r="CF42" s="278"/>
      <c r="CG42" s="278"/>
      <c r="CH42" s="278"/>
      <c r="CI42" s="278"/>
      <c r="CJ42" s="278"/>
      <c r="CK42" s="278"/>
      <c r="CL42" s="278"/>
      <c r="CM42" s="278"/>
      <c r="CN42" s="278"/>
      <c r="CO42" s="278"/>
      <c r="CP42" s="278"/>
      <c r="CQ42" s="278"/>
      <c r="CR42" s="278"/>
      <c r="CS42" s="278"/>
      <c r="CT42" s="278"/>
      <c r="CU42" s="278"/>
      <c r="CV42" s="278"/>
      <c r="CW42" s="278"/>
      <c r="HZ42" s="342"/>
      <c r="IA42" s="342"/>
      <c r="IB42" s="342"/>
      <c r="IC42" s="342"/>
      <c r="ID42" s="342"/>
      <c r="IE42" s="342"/>
      <c r="IF42" s="342"/>
      <c r="IG42" s="342"/>
      <c r="IH42" s="342"/>
      <c r="II42" s="342"/>
      <c r="IJ42" s="342"/>
      <c r="IK42" s="342"/>
      <c r="IL42" s="342"/>
      <c r="IM42" s="342"/>
      <c r="IN42" s="342"/>
      <c r="IO42" s="342"/>
      <c r="IP42" s="342"/>
      <c r="IQ42" s="342"/>
      <c r="IR42" s="342"/>
      <c r="IS42" s="342"/>
    </row>
    <row r="43" spans="1:101" ht="11.25" customHeight="1">
      <c r="A43" s="731"/>
      <c r="B43" s="674" t="s">
        <v>377</v>
      </c>
      <c r="C43" s="307" t="s">
        <v>365</v>
      </c>
      <c r="D43" s="380">
        <v>-100000</v>
      </c>
      <c r="E43" s="604">
        <v>64</v>
      </c>
      <c r="F43" s="382">
        <v>11</v>
      </c>
      <c r="G43" s="383">
        <v>0.8</v>
      </c>
      <c r="H43" s="384" t="s">
        <v>378</v>
      </c>
      <c r="I43" s="600">
        <v>9400</v>
      </c>
      <c r="J43" s="386">
        <v>120000</v>
      </c>
      <c r="K43" s="607">
        <v>8000</v>
      </c>
      <c r="L43" s="394" t="s">
        <v>374</v>
      </c>
      <c r="M43" s="550">
        <v>25</v>
      </c>
      <c r="N43" s="600">
        <v>28500</v>
      </c>
      <c r="O43" s="600">
        <v>855</v>
      </c>
      <c r="P43" s="331">
        <v>6</v>
      </c>
      <c r="Q43" s="249" t="s">
        <v>257</v>
      </c>
      <c r="R43" s="332">
        <v>1</v>
      </c>
      <c r="S43" s="390"/>
      <c r="T43" s="390"/>
      <c r="U43" s="390"/>
      <c r="V43" s="390"/>
      <c r="W43" s="390"/>
      <c r="X43" s="390"/>
      <c r="Y43" s="390"/>
      <c r="Z43" s="390"/>
      <c r="AA43" s="390"/>
      <c r="AB43" s="390"/>
      <c r="AC43" s="390"/>
      <c r="AD43" s="390"/>
      <c r="AE43" s="390"/>
      <c r="AF43" s="390"/>
      <c r="AG43" s="390"/>
      <c r="AH43" s="390"/>
      <c r="AI43" s="390"/>
      <c r="AJ43" s="390"/>
      <c r="AK43" s="390"/>
      <c r="AL43" s="390"/>
      <c r="AM43" s="734"/>
      <c r="AN43" s="734"/>
      <c r="AO43" s="734"/>
      <c r="AP43" s="390"/>
      <c r="AQ43" s="390"/>
      <c r="AR43" s="390"/>
      <c r="AS43" s="390"/>
      <c r="AT43" s="390"/>
      <c r="AU43" s="390"/>
      <c r="AV43" s="390"/>
      <c r="AW43" s="390"/>
      <c r="AX43" s="390"/>
      <c r="AY43" s="390"/>
      <c r="AZ43" s="390"/>
      <c r="BA43" s="390"/>
      <c r="BB43"/>
      <c r="BC43" s="712"/>
      <c r="BD43" s="712"/>
      <c r="BE43" s="712"/>
      <c r="BF43" s="712"/>
      <c r="BG43" s="712"/>
      <c r="BH43" s="712"/>
      <c r="BI43" s="712"/>
      <c r="BJ43" s="712"/>
      <c r="BK43" s="712"/>
      <c r="BL43" s="712"/>
      <c r="BM43" s="712"/>
      <c r="BN43" s="712"/>
      <c r="BO43" s="712"/>
      <c r="BP43" s="712"/>
      <c r="BQ43" s="712"/>
      <c r="BR43" s="712"/>
      <c r="BS43" s="712"/>
      <c r="BT43" s="712"/>
      <c r="BU43" s="712"/>
      <c r="BV43" s="712"/>
      <c r="BW43" s="712"/>
      <c r="BX43" s="712"/>
      <c r="BY43" s="712"/>
      <c r="BZ43" s="712"/>
      <c r="CA43" s="712"/>
      <c r="CB43" s="712"/>
      <c r="CC43" s="712"/>
      <c r="CD43" s="712"/>
      <c r="CE43" s="712"/>
      <c r="CF43" s="712"/>
      <c r="CG43" s="712"/>
      <c r="CH43" s="712"/>
      <c r="CI43" s="712"/>
      <c r="CJ43" s="712"/>
      <c r="CK43" s="712"/>
      <c r="CL43" s="712"/>
      <c r="CM43" s="712"/>
      <c r="CN43" s="712"/>
      <c r="CO43" s="712"/>
      <c r="CP43" s="712"/>
      <c r="CQ43" s="712"/>
      <c r="CR43" s="712"/>
      <c r="CS43" s="735"/>
      <c r="CT43" s="735"/>
      <c r="CU43" s="735"/>
      <c r="CV43" s="712"/>
      <c r="CW43" s="712"/>
    </row>
    <row r="44" spans="1:101" ht="11.25" customHeight="1">
      <c r="A44" s="731"/>
      <c r="B44" s="674"/>
      <c r="C44" s="363"/>
      <c r="D44" s="323"/>
      <c r="E44" s="654"/>
      <c r="F44" s="605"/>
      <c r="G44" s="604"/>
      <c r="H44" s="606"/>
      <c r="I44" s="600"/>
      <c r="J44" s="600"/>
      <c r="K44" s="607"/>
      <c r="L44" s="394"/>
      <c r="M44" s="550"/>
      <c r="N44" s="600"/>
      <c r="O44" s="600"/>
      <c r="P44" s="331"/>
      <c r="Q44" s="249" t="s">
        <v>258</v>
      </c>
      <c r="R44" s="332">
        <v>1</v>
      </c>
      <c r="S44" s="390"/>
      <c r="T44" s="390"/>
      <c r="U44" s="390"/>
      <c r="V44" s="390"/>
      <c r="W44" s="390"/>
      <c r="X44" s="390"/>
      <c r="Y44" s="390"/>
      <c r="Z44" s="390"/>
      <c r="AA44" s="390"/>
      <c r="AB44" s="390"/>
      <c r="AC44" s="390"/>
      <c r="AD44" s="390"/>
      <c r="AE44" s="390"/>
      <c r="AF44" s="390"/>
      <c r="AG44" s="390"/>
      <c r="AH44" s="390"/>
      <c r="AI44" s="390"/>
      <c r="AJ44" s="390"/>
      <c r="AK44" s="390"/>
      <c r="AL44" s="390"/>
      <c r="AM44" s="734"/>
      <c r="AN44" s="734"/>
      <c r="AO44" s="734"/>
      <c r="AP44" s="390"/>
      <c r="AQ44" s="390"/>
      <c r="AR44" s="390"/>
      <c r="AS44" s="390"/>
      <c r="AT44" s="390"/>
      <c r="AU44" s="390"/>
      <c r="AV44" s="390"/>
      <c r="AW44" s="390"/>
      <c r="AX44" s="390"/>
      <c r="AY44" s="390"/>
      <c r="AZ44" s="390"/>
      <c r="BA44" s="390"/>
      <c r="BB44"/>
      <c r="BC44" s="712"/>
      <c r="BD44" s="712"/>
      <c r="BE44" s="712"/>
      <c r="BF44" s="712"/>
      <c r="BG44" s="712"/>
      <c r="BH44" s="712"/>
      <c r="BI44" s="712"/>
      <c r="BJ44" s="712"/>
      <c r="BK44" s="712"/>
      <c r="BL44" s="712"/>
      <c r="BM44" s="712"/>
      <c r="BN44" s="712"/>
      <c r="BO44" s="712"/>
      <c r="BP44" s="712"/>
      <c r="BQ44" s="712"/>
      <c r="BR44" s="712"/>
      <c r="BS44" s="712"/>
      <c r="BT44" s="712"/>
      <c r="BU44" s="712"/>
      <c r="BV44" s="712"/>
      <c r="BW44" s="712"/>
      <c r="BX44" s="712"/>
      <c r="BY44" s="712"/>
      <c r="BZ44" s="712"/>
      <c r="CA44" s="712"/>
      <c r="CB44" s="712"/>
      <c r="CC44" s="712"/>
      <c r="CD44" s="712"/>
      <c r="CE44" s="712"/>
      <c r="CF44" s="712"/>
      <c r="CG44" s="712"/>
      <c r="CH44" s="712"/>
      <c r="CI44" s="712"/>
      <c r="CJ44" s="712"/>
      <c r="CK44" s="712"/>
      <c r="CL44" s="712"/>
      <c r="CM44" s="712"/>
      <c r="CN44" s="712"/>
      <c r="CO44" s="712"/>
      <c r="CP44" s="712"/>
      <c r="CQ44" s="712"/>
      <c r="CR44" s="712"/>
      <c r="CS44" s="735"/>
      <c r="CT44" s="735"/>
      <c r="CU44" s="735"/>
      <c r="CV44" s="712"/>
      <c r="CW44" s="712"/>
    </row>
    <row r="45" spans="1:101" ht="11.25" customHeight="1">
      <c r="A45" s="731"/>
      <c r="B45" s="674"/>
      <c r="C45" s="323"/>
      <c r="D45" s="323"/>
      <c r="E45" s="654"/>
      <c r="F45" s="605"/>
      <c r="G45" s="604"/>
      <c r="H45" s="606"/>
      <c r="I45" s="600"/>
      <c r="J45" s="600"/>
      <c r="K45" s="607"/>
      <c r="L45" s="394"/>
      <c r="M45" s="550"/>
      <c r="N45" s="600"/>
      <c r="O45" s="600"/>
      <c r="P45" s="331"/>
      <c r="Q45" s="249" t="s">
        <v>259</v>
      </c>
      <c r="R45" s="384">
        <v>1</v>
      </c>
      <c r="S45" s="390"/>
      <c r="T45" s="390"/>
      <c r="U45" s="390"/>
      <c r="V45" s="390"/>
      <c r="W45" s="390"/>
      <c r="X45" s="390"/>
      <c r="Y45" s="390"/>
      <c r="Z45" s="390"/>
      <c r="AA45" s="390"/>
      <c r="AB45" s="390"/>
      <c r="AC45" s="390"/>
      <c r="AD45" s="390"/>
      <c r="AE45" s="390"/>
      <c r="AF45" s="390"/>
      <c r="AG45" s="390"/>
      <c r="AH45" s="390"/>
      <c r="AI45" s="390"/>
      <c r="AJ45" s="390"/>
      <c r="AK45" s="390"/>
      <c r="AL45" s="390"/>
      <c r="AM45" s="734"/>
      <c r="AN45" s="734"/>
      <c r="AO45" s="734"/>
      <c r="AP45" s="390"/>
      <c r="AQ45" s="390"/>
      <c r="AR45" s="390"/>
      <c r="AS45" s="390"/>
      <c r="AT45" s="390"/>
      <c r="AU45" s="390"/>
      <c r="AV45" s="390"/>
      <c r="AW45" s="390"/>
      <c r="AX45" s="390"/>
      <c r="AY45" s="390"/>
      <c r="AZ45" s="390"/>
      <c r="BA45" s="390"/>
      <c r="BB45"/>
      <c r="BC45" s="712"/>
      <c r="BD45" s="712"/>
      <c r="BE45" s="712"/>
      <c r="BF45" s="712"/>
      <c r="BG45" s="712"/>
      <c r="BH45" s="712"/>
      <c r="BI45" s="712"/>
      <c r="BJ45" s="712"/>
      <c r="BK45" s="712"/>
      <c r="BL45" s="712"/>
      <c r="BM45" s="712"/>
      <c r="BN45" s="712"/>
      <c r="BO45" s="712"/>
      <c r="BP45" s="712"/>
      <c r="BQ45" s="712"/>
      <c r="BR45" s="712"/>
      <c r="BS45" s="712"/>
      <c r="BT45" s="712"/>
      <c r="BU45" s="712"/>
      <c r="BV45" s="712"/>
      <c r="BW45" s="712"/>
      <c r="BX45" s="712"/>
      <c r="BY45" s="712"/>
      <c r="BZ45" s="712"/>
      <c r="CA45" s="712"/>
      <c r="CB45" s="712"/>
      <c r="CC45" s="712"/>
      <c r="CD45" s="712"/>
      <c r="CE45" s="712"/>
      <c r="CF45" s="712"/>
      <c r="CG45" s="712"/>
      <c r="CH45" s="712"/>
      <c r="CI45" s="712"/>
      <c r="CJ45" s="712"/>
      <c r="CK45" s="712"/>
      <c r="CL45" s="712"/>
      <c r="CM45" s="712"/>
      <c r="CN45" s="712"/>
      <c r="CO45" s="712"/>
      <c r="CP45" s="712"/>
      <c r="CQ45" s="712"/>
      <c r="CR45" s="712"/>
      <c r="CS45" s="735"/>
      <c r="CT45" s="735"/>
      <c r="CU45" s="735"/>
      <c r="CV45" s="712"/>
      <c r="CW45" s="712"/>
    </row>
    <row r="46" spans="1:101" ht="11.25" customHeight="1">
      <c r="A46" s="731"/>
      <c r="B46" s="674"/>
      <c r="C46" s="323"/>
      <c r="D46" s="323"/>
      <c r="E46" s="654"/>
      <c r="F46" s="605"/>
      <c r="G46" s="604"/>
      <c r="H46" s="606"/>
      <c r="I46" s="600"/>
      <c r="J46" s="600"/>
      <c r="K46" s="607"/>
      <c r="L46" s="394"/>
      <c r="M46" s="550"/>
      <c r="N46" s="600"/>
      <c r="O46" s="600"/>
      <c r="P46" s="331"/>
      <c r="Q46" s="249" t="s">
        <v>260</v>
      </c>
      <c r="R46" s="384">
        <v>1</v>
      </c>
      <c r="S46" s="390"/>
      <c r="T46" s="390"/>
      <c r="U46" s="390"/>
      <c r="V46" s="390"/>
      <c r="W46" s="390"/>
      <c r="X46" s="390"/>
      <c r="Y46" s="390"/>
      <c r="Z46" s="390"/>
      <c r="AA46" s="390"/>
      <c r="AB46" s="390"/>
      <c r="AC46" s="390"/>
      <c r="AD46" s="390"/>
      <c r="AE46" s="390"/>
      <c r="AF46" s="390"/>
      <c r="AG46" s="390"/>
      <c r="AH46" s="390"/>
      <c r="AI46" s="390"/>
      <c r="AJ46" s="390"/>
      <c r="AK46" s="390"/>
      <c r="AL46" s="390"/>
      <c r="AM46" s="734"/>
      <c r="AN46" s="734"/>
      <c r="AO46" s="734"/>
      <c r="AP46" s="390"/>
      <c r="AQ46" s="390"/>
      <c r="AR46" s="390"/>
      <c r="AS46" s="390"/>
      <c r="AT46" s="390"/>
      <c r="AU46" s="390"/>
      <c r="AV46" s="390"/>
      <c r="AW46" s="390"/>
      <c r="AX46" s="390"/>
      <c r="AY46" s="390"/>
      <c r="AZ46" s="390"/>
      <c r="BA46" s="390"/>
      <c r="BB46"/>
      <c r="BC46" s="712"/>
      <c r="BD46" s="712"/>
      <c r="BE46" s="712"/>
      <c r="BF46" s="712"/>
      <c r="BG46" s="712"/>
      <c r="BH46" s="712"/>
      <c r="BI46" s="712"/>
      <c r="BJ46" s="712"/>
      <c r="BK46" s="712"/>
      <c r="BL46" s="712"/>
      <c r="BM46" s="712"/>
      <c r="BN46" s="712"/>
      <c r="BO46" s="712"/>
      <c r="BP46" s="712"/>
      <c r="BQ46" s="712"/>
      <c r="BR46" s="712"/>
      <c r="BS46" s="712"/>
      <c r="BT46" s="712"/>
      <c r="BU46" s="712"/>
      <c r="BV46" s="712"/>
      <c r="BW46" s="712"/>
      <c r="BX46" s="712"/>
      <c r="BY46" s="712"/>
      <c r="BZ46" s="712"/>
      <c r="CA46" s="712"/>
      <c r="CB46" s="712"/>
      <c r="CC46" s="712"/>
      <c r="CD46" s="712"/>
      <c r="CE46" s="712"/>
      <c r="CF46" s="712"/>
      <c r="CG46" s="712"/>
      <c r="CH46" s="712"/>
      <c r="CI46" s="712"/>
      <c r="CJ46" s="712"/>
      <c r="CK46" s="712"/>
      <c r="CL46" s="712"/>
      <c r="CM46" s="712"/>
      <c r="CN46" s="712"/>
      <c r="CO46" s="712"/>
      <c r="CP46" s="712"/>
      <c r="CQ46" s="712"/>
      <c r="CR46" s="712"/>
      <c r="CS46" s="735"/>
      <c r="CT46" s="735"/>
      <c r="CU46" s="735"/>
      <c r="CV46" s="712"/>
      <c r="CW46" s="712"/>
    </row>
    <row r="47" spans="1:101" ht="11.25" customHeight="1">
      <c r="A47" s="731"/>
      <c r="B47" s="674"/>
      <c r="C47" s="323"/>
      <c r="D47" s="323"/>
      <c r="E47" s="654"/>
      <c r="F47" s="605"/>
      <c r="G47" s="604"/>
      <c r="H47" s="606"/>
      <c r="I47" s="600"/>
      <c r="J47" s="600"/>
      <c r="K47" s="607"/>
      <c r="L47" s="394"/>
      <c r="M47" s="550"/>
      <c r="N47" s="600"/>
      <c r="O47" s="600"/>
      <c r="P47" s="331"/>
      <c r="Q47" s="249" t="s">
        <v>261</v>
      </c>
      <c r="R47" s="384">
        <v>1</v>
      </c>
      <c r="S47" s="390"/>
      <c r="T47" s="390"/>
      <c r="U47" s="390"/>
      <c r="V47" s="390"/>
      <c r="W47" s="390"/>
      <c r="X47" s="390"/>
      <c r="Y47" s="390"/>
      <c r="Z47" s="390"/>
      <c r="AA47" s="390"/>
      <c r="AB47" s="390"/>
      <c r="AC47" s="390"/>
      <c r="AD47" s="390"/>
      <c r="AE47" s="390"/>
      <c r="AF47" s="390"/>
      <c r="AG47" s="390"/>
      <c r="AH47" s="390"/>
      <c r="AI47" s="390"/>
      <c r="AJ47" s="390"/>
      <c r="AK47" s="390"/>
      <c r="AL47" s="390"/>
      <c r="AM47" s="734"/>
      <c r="AN47" s="734"/>
      <c r="AO47" s="734"/>
      <c r="AP47" s="390"/>
      <c r="AQ47" s="390"/>
      <c r="AR47" s="390"/>
      <c r="AS47" s="390"/>
      <c r="AT47" s="390"/>
      <c r="AU47" s="390"/>
      <c r="AV47" s="390"/>
      <c r="AW47" s="390"/>
      <c r="AX47" s="390"/>
      <c r="AY47" s="390"/>
      <c r="AZ47" s="390"/>
      <c r="BA47" s="390"/>
      <c r="BB47"/>
      <c r="BC47" s="712"/>
      <c r="BD47" s="712"/>
      <c r="BE47" s="712"/>
      <c r="BF47" s="712"/>
      <c r="BG47" s="712"/>
      <c r="BH47" s="712"/>
      <c r="BI47" s="712"/>
      <c r="BJ47" s="712"/>
      <c r="BK47" s="712"/>
      <c r="BL47" s="712"/>
      <c r="BM47" s="712"/>
      <c r="BN47" s="712"/>
      <c r="BO47" s="712"/>
      <c r="BP47" s="712"/>
      <c r="BQ47" s="712"/>
      <c r="BR47" s="712"/>
      <c r="BS47" s="712"/>
      <c r="BT47" s="712"/>
      <c r="BU47" s="712"/>
      <c r="BV47" s="712"/>
      <c r="BW47" s="712"/>
      <c r="BX47" s="712"/>
      <c r="BY47" s="712"/>
      <c r="BZ47" s="712"/>
      <c r="CA47" s="712"/>
      <c r="CB47" s="712"/>
      <c r="CC47" s="712"/>
      <c r="CD47" s="712"/>
      <c r="CE47" s="712"/>
      <c r="CF47" s="712"/>
      <c r="CG47" s="712"/>
      <c r="CH47" s="712"/>
      <c r="CI47" s="712"/>
      <c r="CJ47" s="712"/>
      <c r="CK47" s="712"/>
      <c r="CL47" s="712"/>
      <c r="CM47" s="712"/>
      <c r="CN47" s="712"/>
      <c r="CO47" s="712"/>
      <c r="CP47" s="712"/>
      <c r="CQ47" s="712"/>
      <c r="CR47" s="712"/>
      <c r="CS47" s="735"/>
      <c r="CT47" s="735"/>
      <c r="CU47" s="735"/>
      <c r="CV47" s="712"/>
      <c r="CW47" s="712"/>
    </row>
    <row r="48" spans="1:101" ht="11.25" customHeight="1">
      <c r="A48" s="731"/>
      <c r="B48" s="674"/>
      <c r="C48" s="323"/>
      <c r="D48" s="323"/>
      <c r="E48" s="654"/>
      <c r="F48" s="605"/>
      <c r="G48" s="604"/>
      <c r="H48" s="606"/>
      <c r="I48" s="600"/>
      <c r="J48" s="600"/>
      <c r="K48" s="607"/>
      <c r="L48" s="394"/>
      <c r="M48" s="550"/>
      <c r="N48" s="600"/>
      <c r="O48" s="600"/>
      <c r="P48" s="331"/>
      <c r="Q48" s="249" t="s">
        <v>262</v>
      </c>
      <c r="R48" s="384">
        <v>1</v>
      </c>
      <c r="S48" s="390"/>
      <c r="T48" s="390"/>
      <c r="U48" s="390"/>
      <c r="V48" s="390"/>
      <c r="W48" s="390"/>
      <c r="X48" s="390"/>
      <c r="Y48" s="390"/>
      <c r="Z48" s="390"/>
      <c r="AA48" s="390"/>
      <c r="AB48" s="390"/>
      <c r="AC48" s="390"/>
      <c r="AD48" s="390"/>
      <c r="AE48" s="390"/>
      <c r="AF48" s="390"/>
      <c r="AG48" s="390"/>
      <c r="AH48" s="390"/>
      <c r="AI48" s="390"/>
      <c r="AJ48" s="390"/>
      <c r="AK48" s="390"/>
      <c r="AL48" s="390"/>
      <c r="AM48" s="734"/>
      <c r="AN48" s="734"/>
      <c r="AO48" s="734"/>
      <c r="AP48" s="390"/>
      <c r="AQ48" s="390"/>
      <c r="AR48" s="390"/>
      <c r="AS48" s="390"/>
      <c r="AT48" s="390"/>
      <c r="AU48" s="390"/>
      <c r="AV48" s="390"/>
      <c r="AW48" s="390"/>
      <c r="AX48" s="390"/>
      <c r="AY48" s="390"/>
      <c r="AZ48" s="390"/>
      <c r="BA48" s="390"/>
      <c r="BB48"/>
      <c r="BC48" s="712"/>
      <c r="BD48" s="712"/>
      <c r="BE48" s="712"/>
      <c r="BF48" s="712"/>
      <c r="BG48" s="712"/>
      <c r="BH48" s="712"/>
      <c r="BI48" s="712"/>
      <c r="BJ48" s="712"/>
      <c r="BK48" s="712"/>
      <c r="BL48" s="712"/>
      <c r="BM48" s="712"/>
      <c r="BN48" s="712"/>
      <c r="BO48" s="712"/>
      <c r="BP48" s="712"/>
      <c r="BQ48" s="712"/>
      <c r="BR48" s="712"/>
      <c r="BS48" s="712"/>
      <c r="BT48" s="712"/>
      <c r="BU48" s="712"/>
      <c r="BV48" s="712"/>
      <c r="BW48" s="712"/>
      <c r="BX48" s="712"/>
      <c r="BY48" s="712"/>
      <c r="BZ48" s="712"/>
      <c r="CA48" s="712"/>
      <c r="CB48" s="712"/>
      <c r="CC48" s="712"/>
      <c r="CD48" s="712"/>
      <c r="CE48" s="712"/>
      <c r="CF48" s="712"/>
      <c r="CG48" s="712"/>
      <c r="CH48" s="712"/>
      <c r="CI48" s="712"/>
      <c r="CJ48" s="712"/>
      <c r="CK48" s="712"/>
      <c r="CL48" s="712"/>
      <c r="CM48" s="712"/>
      <c r="CN48" s="712"/>
      <c r="CO48" s="712"/>
      <c r="CP48" s="712"/>
      <c r="CQ48" s="712"/>
      <c r="CR48" s="712"/>
      <c r="CS48" s="735"/>
      <c r="CT48" s="735"/>
      <c r="CU48" s="735"/>
      <c r="CV48" s="712"/>
      <c r="CW48" s="712"/>
    </row>
    <row r="49" spans="1:253" s="122" customFormat="1" ht="5.25" customHeight="1">
      <c r="A49" s="278"/>
      <c r="B49" s="278"/>
      <c r="C49" s="278"/>
      <c r="D49" s="278"/>
      <c r="E49" s="278"/>
      <c r="F49" s="278"/>
      <c r="G49" s="278"/>
      <c r="H49" s="278"/>
      <c r="I49" s="278"/>
      <c r="J49" s="278"/>
      <c r="K49" s="278"/>
      <c r="L49" s="278"/>
      <c r="M49" s="278"/>
      <c r="N49" s="278"/>
      <c r="O49" s="278"/>
      <c r="P49" s="278"/>
      <c r="Q49" s="278"/>
      <c r="R49" s="278"/>
      <c r="S49" s="278"/>
      <c r="T49" s="278"/>
      <c r="U49" s="278"/>
      <c r="V49" s="278"/>
      <c r="W49" s="278"/>
      <c r="X49" s="278"/>
      <c r="Y49" s="278"/>
      <c r="Z49" s="278"/>
      <c r="AA49" s="278"/>
      <c r="AB49" s="278"/>
      <c r="AC49" s="278"/>
      <c r="AD49" s="278"/>
      <c r="AE49" s="278"/>
      <c r="AF49" s="278"/>
      <c r="AG49" s="278"/>
      <c r="AH49" s="278"/>
      <c r="AI49" s="278"/>
      <c r="AJ49" s="278"/>
      <c r="AK49" s="278"/>
      <c r="AL49" s="278"/>
      <c r="AM49" s="278"/>
      <c r="AN49" s="278"/>
      <c r="AO49" s="278"/>
      <c r="AP49" s="278"/>
      <c r="AQ49" s="278"/>
      <c r="AR49" s="278"/>
      <c r="AS49" s="278"/>
      <c r="AT49" s="278"/>
      <c r="AU49" s="278"/>
      <c r="AV49" s="278"/>
      <c r="AW49" s="278"/>
      <c r="AX49" s="278"/>
      <c r="AY49" s="278"/>
      <c r="AZ49" s="278"/>
      <c r="BA49" s="278"/>
      <c r="BB49" s="278"/>
      <c r="BC49" s="278"/>
      <c r="BD49" s="278"/>
      <c r="BE49" s="278"/>
      <c r="BF49" s="278"/>
      <c r="BG49" s="278"/>
      <c r="BH49" s="278"/>
      <c r="BI49" s="278"/>
      <c r="BJ49" s="278"/>
      <c r="BK49" s="278"/>
      <c r="BL49" s="278"/>
      <c r="BM49" s="278"/>
      <c r="BN49" s="278"/>
      <c r="BO49" s="278"/>
      <c r="BP49" s="278"/>
      <c r="BQ49" s="278"/>
      <c r="BR49" s="278"/>
      <c r="BS49" s="278"/>
      <c r="BT49" s="278"/>
      <c r="BU49" s="278"/>
      <c r="BV49" s="278"/>
      <c r="BW49" s="278"/>
      <c r="BX49" s="278"/>
      <c r="BY49" s="278"/>
      <c r="BZ49" s="278"/>
      <c r="CA49" s="278"/>
      <c r="CB49" s="278"/>
      <c r="CC49" s="278"/>
      <c r="CD49" s="278"/>
      <c r="CE49" s="278"/>
      <c r="CF49" s="278"/>
      <c r="CG49" s="278"/>
      <c r="CH49" s="278"/>
      <c r="CI49" s="278"/>
      <c r="CJ49" s="278"/>
      <c r="CK49" s="278"/>
      <c r="CL49" s="278"/>
      <c r="CM49" s="278"/>
      <c r="CN49" s="278"/>
      <c r="CO49" s="278"/>
      <c r="CP49" s="278"/>
      <c r="CQ49" s="278"/>
      <c r="CR49" s="278"/>
      <c r="CS49" s="278"/>
      <c r="CT49" s="278"/>
      <c r="CU49" s="278"/>
      <c r="CV49" s="278"/>
      <c r="CW49" s="278"/>
      <c r="HZ49" s="342"/>
      <c r="IA49" s="342"/>
      <c r="IB49" s="342"/>
      <c r="IC49" s="342"/>
      <c r="ID49" s="342"/>
      <c r="IE49" s="342"/>
      <c r="IF49" s="342"/>
      <c r="IG49" s="342"/>
      <c r="IH49" s="342"/>
      <c r="II49" s="342"/>
      <c r="IJ49" s="342"/>
      <c r="IK49" s="342"/>
      <c r="IL49" s="342"/>
      <c r="IM49" s="342"/>
      <c r="IN49" s="342"/>
      <c r="IO49" s="342"/>
      <c r="IP49" s="342"/>
      <c r="IQ49" s="342"/>
      <c r="IR49" s="342"/>
      <c r="IS49" s="342"/>
    </row>
    <row r="50" spans="1:101" ht="11.25" customHeight="1">
      <c r="A50" s="322" t="s">
        <v>280</v>
      </c>
      <c r="B50" s="674" t="s">
        <v>379</v>
      </c>
      <c r="C50" s="307" t="s">
        <v>365</v>
      </c>
      <c r="D50" s="323">
        <v>1000</v>
      </c>
      <c r="E50" s="383">
        <v>104</v>
      </c>
      <c r="F50" s="382">
        <v>9</v>
      </c>
      <c r="G50" s="383">
        <v>3.9</v>
      </c>
      <c r="H50" s="384" t="s">
        <v>380</v>
      </c>
      <c r="I50" s="386">
        <v>2500</v>
      </c>
      <c r="J50" s="386">
        <v>60000</v>
      </c>
      <c r="K50" s="708">
        <v>1250</v>
      </c>
      <c r="L50" s="602" t="s">
        <v>256</v>
      </c>
      <c r="M50" s="550" t="s">
        <v>310</v>
      </c>
      <c r="N50" s="386">
        <v>10500</v>
      </c>
      <c r="O50" s="386">
        <v>262.5</v>
      </c>
      <c r="P50" s="331">
        <v>11</v>
      </c>
      <c r="Q50" s="249" t="s">
        <v>328</v>
      </c>
      <c r="R50" s="332">
        <v>8</v>
      </c>
      <c r="S50" s="211"/>
      <c r="T50" s="212"/>
      <c r="U50" s="213"/>
      <c r="V50" s="214"/>
      <c r="W50" s="390"/>
      <c r="X50" s="167"/>
      <c r="Y50" s="390"/>
      <c r="Z50" s="169"/>
      <c r="AA50" s="218"/>
      <c r="AB50" s="390"/>
      <c r="AC50" s="220"/>
      <c r="AD50" s="390"/>
      <c r="AE50" s="222"/>
      <c r="AF50" s="390"/>
      <c r="AG50" s="390"/>
      <c r="AH50" s="390"/>
      <c r="AI50" s="390"/>
      <c r="AJ50" s="390"/>
      <c r="AK50" s="390"/>
      <c r="AL50" s="181"/>
      <c r="AM50" s="390"/>
      <c r="AN50" s="390"/>
      <c r="AO50" s="390"/>
      <c r="AP50" s="390"/>
      <c r="AQ50" s="184"/>
      <c r="AR50" s="390"/>
      <c r="AS50" s="390"/>
      <c r="AT50" s="390"/>
      <c r="AU50" s="390"/>
      <c r="AV50" s="390"/>
      <c r="AW50" s="390"/>
      <c r="AX50" s="390"/>
      <c r="AY50" s="353"/>
      <c r="AZ50" s="353"/>
      <c r="BA50" s="353"/>
      <c r="BB50"/>
      <c r="BC50" s="736"/>
      <c r="BD50" s="736"/>
      <c r="BE50" s="736"/>
      <c r="BF50" s="736"/>
      <c r="BG50" s="736"/>
      <c r="BH50" s="736"/>
      <c r="BI50" s="736"/>
      <c r="BJ50" s="313"/>
      <c r="BK50" s="737"/>
      <c r="BL50" s="737"/>
      <c r="BM50" s="737"/>
      <c r="BN50" s="737"/>
      <c r="BO50" s="313"/>
      <c r="BP50" s="738"/>
      <c r="BQ50" s="313"/>
      <c r="BR50" s="313"/>
      <c r="BS50" s="689"/>
      <c r="BT50" s="689"/>
      <c r="BU50" s="313"/>
      <c r="BV50" s="313"/>
      <c r="BW50" s="313"/>
      <c r="BX50" s="313"/>
      <c r="BY50" s="739"/>
      <c r="BZ50" s="739"/>
      <c r="CA50" s="313"/>
      <c r="CB50" s="740"/>
      <c r="CC50" s="313"/>
      <c r="CD50" s="741"/>
      <c r="CE50" s="313"/>
      <c r="CF50" s="690"/>
      <c r="CG50" s="690"/>
      <c r="CH50" s="690"/>
      <c r="CI50" s="690"/>
      <c r="CJ50" s="690"/>
      <c r="CK50" s="313"/>
      <c r="CL50" s="313"/>
      <c r="CM50" s="313"/>
      <c r="CN50" s="313"/>
      <c r="CO50" s="313"/>
      <c r="CP50" s="313"/>
      <c r="CQ50" s="313"/>
      <c r="CR50" s="313"/>
      <c r="CS50" s="313"/>
      <c r="CT50" s="313"/>
      <c r="CU50" s="313"/>
      <c r="CV50" s="313"/>
      <c r="CW50" s="313"/>
    </row>
    <row r="51" spans="1:101" ht="11.25" customHeight="1">
      <c r="A51" s="322"/>
      <c r="B51" s="674"/>
      <c r="C51" s="363"/>
      <c r="D51" s="323"/>
      <c r="E51" s="604"/>
      <c r="F51" s="605"/>
      <c r="G51" s="604"/>
      <c r="H51" s="606"/>
      <c r="I51" s="600"/>
      <c r="J51" s="600"/>
      <c r="K51" s="607"/>
      <c r="L51" s="394"/>
      <c r="M51" s="550"/>
      <c r="N51" s="600"/>
      <c r="O51" s="600"/>
      <c r="P51" s="331"/>
      <c r="Q51" s="249" t="s">
        <v>258</v>
      </c>
      <c r="R51" s="332">
        <v>1</v>
      </c>
      <c r="S51" s="211"/>
      <c r="T51" s="212"/>
      <c r="U51" s="213"/>
      <c r="V51" s="390"/>
      <c r="W51" s="390"/>
      <c r="X51" s="167"/>
      <c r="Y51" s="390"/>
      <c r="Z51" s="390"/>
      <c r="AA51" s="390"/>
      <c r="AB51" s="390"/>
      <c r="AC51" s="390"/>
      <c r="AD51" s="390"/>
      <c r="AE51" s="222"/>
      <c r="AF51" s="390"/>
      <c r="AG51" s="390"/>
      <c r="AH51" s="390"/>
      <c r="AI51" s="390"/>
      <c r="AJ51" s="390"/>
      <c r="AK51" s="390"/>
      <c r="AL51" s="181"/>
      <c r="AM51" s="390"/>
      <c r="AN51" s="390"/>
      <c r="AO51" s="390"/>
      <c r="AP51" s="390"/>
      <c r="AQ51" s="390"/>
      <c r="AR51" s="390"/>
      <c r="AS51" s="390"/>
      <c r="AT51" s="390"/>
      <c r="AU51" s="390"/>
      <c r="AV51" s="390"/>
      <c r="AW51" s="390"/>
      <c r="AX51" s="390"/>
      <c r="AY51" s="390"/>
      <c r="AZ51" s="390"/>
      <c r="BA51" s="390"/>
      <c r="BB51"/>
      <c r="BC51" s="736"/>
      <c r="BD51" s="736"/>
      <c r="BE51" s="736"/>
      <c r="BF51" s="736"/>
      <c r="BG51" s="736"/>
      <c r="BH51" s="736"/>
      <c r="BI51" s="736"/>
      <c r="BJ51" s="313"/>
      <c r="BK51" s="737"/>
      <c r="BL51" s="737"/>
      <c r="BM51" s="737"/>
      <c r="BN51" s="737"/>
      <c r="BO51" s="313"/>
      <c r="BP51" s="313"/>
      <c r="BQ51" s="313"/>
      <c r="BR51" s="313"/>
      <c r="BS51" s="689"/>
      <c r="BT51" s="689"/>
      <c r="BU51" s="313"/>
      <c r="BV51" s="313"/>
      <c r="BW51" s="313"/>
      <c r="BX51" s="313"/>
      <c r="BY51" s="739"/>
      <c r="BZ51" s="739"/>
      <c r="CA51" s="313"/>
      <c r="CB51" s="313"/>
      <c r="CC51" s="313"/>
      <c r="CD51" s="313"/>
      <c r="CE51" s="313"/>
      <c r="CF51" s="690"/>
      <c r="CG51" s="690"/>
      <c r="CH51" s="690"/>
      <c r="CI51" s="690"/>
      <c r="CJ51" s="690"/>
      <c r="CK51" s="313"/>
      <c r="CL51" s="313"/>
      <c r="CM51" s="313"/>
      <c r="CN51" s="313"/>
      <c r="CO51" s="313"/>
      <c r="CP51" s="313"/>
      <c r="CQ51" s="313"/>
      <c r="CR51" s="313"/>
      <c r="CS51" s="313"/>
      <c r="CT51" s="313"/>
      <c r="CU51" s="313"/>
      <c r="CV51" s="313"/>
      <c r="CW51" s="313"/>
    </row>
    <row r="52" spans="1:101" ht="11.25" customHeight="1">
      <c r="A52" s="322"/>
      <c r="B52" s="674"/>
      <c r="C52" s="323"/>
      <c r="D52" s="323"/>
      <c r="E52" s="604"/>
      <c r="F52" s="605"/>
      <c r="G52" s="604"/>
      <c r="H52" s="606"/>
      <c r="I52" s="600"/>
      <c r="J52" s="600"/>
      <c r="K52" s="607"/>
      <c r="L52" s="394"/>
      <c r="M52" s="550"/>
      <c r="N52" s="600"/>
      <c r="O52" s="600"/>
      <c r="P52" s="331"/>
      <c r="Q52" s="249" t="s">
        <v>259</v>
      </c>
      <c r="R52" s="332">
        <v>1</v>
      </c>
      <c r="S52" s="211"/>
      <c r="T52" s="212"/>
      <c r="U52" s="213"/>
      <c r="V52" s="390"/>
      <c r="W52" s="390"/>
      <c r="X52" s="167"/>
      <c r="Y52" s="390"/>
      <c r="Z52" s="390"/>
      <c r="AA52" s="390"/>
      <c r="AB52" s="390"/>
      <c r="AC52" s="390"/>
      <c r="AD52" s="390"/>
      <c r="AE52" s="222"/>
      <c r="AF52" s="390"/>
      <c r="AG52" s="390"/>
      <c r="AH52" s="390"/>
      <c r="AI52" s="390"/>
      <c r="AJ52" s="390"/>
      <c r="AK52" s="390"/>
      <c r="AL52" s="181"/>
      <c r="AM52" s="390"/>
      <c r="AN52" s="390"/>
      <c r="AO52" s="390"/>
      <c r="AP52" s="390"/>
      <c r="AQ52" s="390"/>
      <c r="AR52" s="390"/>
      <c r="AS52" s="390"/>
      <c r="AT52" s="390"/>
      <c r="AU52" s="390"/>
      <c r="AV52" s="390"/>
      <c r="AW52" s="390"/>
      <c r="AX52" s="390"/>
      <c r="AY52" s="390"/>
      <c r="AZ52" s="390"/>
      <c r="BA52" s="390"/>
      <c r="BB52"/>
      <c r="BC52" s="736"/>
      <c r="BD52" s="736"/>
      <c r="BE52" s="736"/>
      <c r="BF52" s="736"/>
      <c r="BG52" s="736"/>
      <c r="BH52" s="736"/>
      <c r="BI52" s="736"/>
      <c r="BJ52" s="313"/>
      <c r="BK52" s="737"/>
      <c r="BL52" s="737"/>
      <c r="BM52" s="737"/>
      <c r="BN52" s="737"/>
      <c r="BO52" s="313"/>
      <c r="BP52" s="313"/>
      <c r="BQ52" s="313"/>
      <c r="BR52" s="313"/>
      <c r="BS52" s="689"/>
      <c r="BT52" s="689"/>
      <c r="BU52" s="313"/>
      <c r="BV52" s="313"/>
      <c r="BW52" s="313"/>
      <c r="BX52" s="313"/>
      <c r="BY52" s="739"/>
      <c r="BZ52" s="739"/>
      <c r="CA52" s="313"/>
      <c r="CB52" s="313"/>
      <c r="CC52" s="313"/>
      <c r="CD52" s="313"/>
      <c r="CE52" s="313"/>
      <c r="CF52" s="690"/>
      <c r="CG52" s="690"/>
      <c r="CH52" s="690"/>
      <c r="CI52" s="690"/>
      <c r="CJ52" s="690"/>
      <c r="CK52" s="313"/>
      <c r="CL52" s="313"/>
      <c r="CM52" s="313"/>
      <c r="CN52" s="313"/>
      <c r="CO52" s="313"/>
      <c r="CP52" s="313"/>
      <c r="CQ52" s="313"/>
      <c r="CR52" s="313"/>
      <c r="CS52" s="313"/>
      <c r="CT52" s="313"/>
      <c r="CU52" s="313"/>
      <c r="CV52" s="313"/>
      <c r="CW52" s="313"/>
    </row>
    <row r="53" spans="1:101" ht="11.25" customHeight="1">
      <c r="A53" s="322"/>
      <c r="B53" s="674"/>
      <c r="C53" s="323"/>
      <c r="D53" s="323"/>
      <c r="E53" s="604"/>
      <c r="F53" s="605"/>
      <c r="G53" s="604"/>
      <c r="H53" s="606"/>
      <c r="I53" s="600"/>
      <c r="J53" s="600"/>
      <c r="K53" s="607"/>
      <c r="L53" s="394"/>
      <c r="M53" s="550"/>
      <c r="N53" s="600"/>
      <c r="O53" s="600"/>
      <c r="P53" s="331"/>
      <c r="Q53" s="249" t="s">
        <v>260</v>
      </c>
      <c r="R53" s="332">
        <v>1</v>
      </c>
      <c r="S53" s="211"/>
      <c r="T53" s="212"/>
      <c r="U53" s="213"/>
      <c r="V53" s="390"/>
      <c r="W53" s="390"/>
      <c r="X53" s="167"/>
      <c r="Y53" s="390"/>
      <c r="Z53" s="390"/>
      <c r="AA53" s="390"/>
      <c r="AB53" s="390"/>
      <c r="AC53" s="390"/>
      <c r="AD53" s="390"/>
      <c r="AE53" s="222"/>
      <c r="AF53" s="390"/>
      <c r="AG53" s="390"/>
      <c r="AH53" s="390"/>
      <c r="AI53" s="390"/>
      <c r="AJ53" s="390"/>
      <c r="AK53" s="390"/>
      <c r="AL53" s="181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/>
      <c r="BC53" s="736"/>
      <c r="BD53" s="736"/>
      <c r="BE53" s="736"/>
      <c r="BF53" s="736"/>
      <c r="BG53" s="736"/>
      <c r="BH53" s="736"/>
      <c r="BI53" s="736"/>
      <c r="BJ53" s="313"/>
      <c r="BK53" s="737"/>
      <c r="BL53" s="737"/>
      <c r="BM53" s="737"/>
      <c r="BN53" s="737"/>
      <c r="BO53" s="313"/>
      <c r="BP53" s="313"/>
      <c r="BQ53" s="313"/>
      <c r="BR53" s="313"/>
      <c r="BS53" s="689"/>
      <c r="BT53" s="689"/>
      <c r="BU53" s="313"/>
      <c r="BV53" s="313"/>
      <c r="BW53" s="313"/>
      <c r="BX53" s="313"/>
      <c r="BY53" s="739"/>
      <c r="BZ53" s="739"/>
      <c r="CA53" s="313"/>
      <c r="CB53" s="313"/>
      <c r="CC53" s="313"/>
      <c r="CD53" s="313"/>
      <c r="CE53" s="313"/>
      <c r="CF53" s="690"/>
      <c r="CG53" s="690"/>
      <c r="CH53" s="690"/>
      <c r="CI53" s="690"/>
      <c r="CJ53" s="690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</row>
    <row r="54" spans="1:253" s="122" customFormat="1" ht="5.25" customHeight="1">
      <c r="A54" s="322"/>
      <c r="B54" s="278"/>
      <c r="C54" s="278"/>
      <c r="D54" s="278"/>
      <c r="E54" s="278"/>
      <c r="F54" s="278"/>
      <c r="G54" s="278"/>
      <c r="H54" s="278"/>
      <c r="I54" s="278"/>
      <c r="J54" s="278"/>
      <c r="K54" s="278"/>
      <c r="L54" s="278"/>
      <c r="M54" s="278"/>
      <c r="N54" s="278"/>
      <c r="O54" s="278"/>
      <c r="P54" s="278"/>
      <c r="Q54" s="278"/>
      <c r="R54" s="278"/>
      <c r="S54" s="278"/>
      <c r="T54" s="278"/>
      <c r="U54" s="278"/>
      <c r="V54" s="278"/>
      <c r="W54" s="278"/>
      <c r="X54" s="278"/>
      <c r="Y54" s="278"/>
      <c r="Z54" s="278"/>
      <c r="AA54" s="278"/>
      <c r="AB54" s="278"/>
      <c r="AC54" s="278"/>
      <c r="AD54" s="278"/>
      <c r="AE54" s="278"/>
      <c r="AF54" s="278"/>
      <c r="AG54" s="278"/>
      <c r="AH54" s="278"/>
      <c r="AI54" s="278"/>
      <c r="AJ54" s="278"/>
      <c r="AK54" s="278"/>
      <c r="AL54" s="278"/>
      <c r="AM54" s="278"/>
      <c r="AN54" s="278"/>
      <c r="AO54" s="278"/>
      <c r="AP54" s="278"/>
      <c r="AQ54" s="278"/>
      <c r="AR54" s="278"/>
      <c r="AS54" s="278"/>
      <c r="AT54" s="278"/>
      <c r="AU54" s="278"/>
      <c r="AV54" s="278"/>
      <c r="AW54" s="278"/>
      <c r="AX54" s="278"/>
      <c r="AY54" s="278"/>
      <c r="AZ54" s="278"/>
      <c r="BA54" s="278"/>
      <c r="BB54" s="278"/>
      <c r="BC54" s="278"/>
      <c r="BD54" s="278"/>
      <c r="BE54" s="278"/>
      <c r="BF54" s="278"/>
      <c r="BG54" s="278"/>
      <c r="BH54" s="278"/>
      <c r="BI54" s="278"/>
      <c r="BJ54" s="278"/>
      <c r="BK54" s="278"/>
      <c r="BL54" s="278"/>
      <c r="BM54" s="278"/>
      <c r="BN54" s="278"/>
      <c r="BO54" s="278"/>
      <c r="BP54" s="278"/>
      <c r="BQ54" s="278"/>
      <c r="BR54" s="278"/>
      <c r="BS54" s="278"/>
      <c r="BT54" s="278"/>
      <c r="BU54" s="278"/>
      <c r="BV54" s="278"/>
      <c r="BW54" s="278"/>
      <c r="BX54" s="278"/>
      <c r="BY54" s="278"/>
      <c r="BZ54" s="278"/>
      <c r="CA54" s="278"/>
      <c r="CB54" s="278"/>
      <c r="CC54" s="278"/>
      <c r="CD54" s="278"/>
      <c r="CE54" s="278"/>
      <c r="CF54" s="278"/>
      <c r="CG54" s="278"/>
      <c r="CH54" s="278"/>
      <c r="CI54" s="278"/>
      <c r="CJ54" s="278"/>
      <c r="CK54" s="278"/>
      <c r="CL54" s="278"/>
      <c r="CM54" s="278"/>
      <c r="CN54" s="278"/>
      <c r="CO54" s="278"/>
      <c r="CP54" s="278"/>
      <c r="CQ54" s="278"/>
      <c r="CR54" s="278"/>
      <c r="CS54" s="278"/>
      <c r="CT54" s="278"/>
      <c r="CU54" s="278"/>
      <c r="CV54" s="278"/>
      <c r="CW54" s="278"/>
      <c r="HZ54" s="342"/>
      <c r="IA54" s="342"/>
      <c r="IB54" s="342"/>
      <c r="IC54" s="342"/>
      <c r="ID54" s="342"/>
      <c r="IE54" s="342"/>
      <c r="IF54" s="342"/>
      <c r="IG54" s="342"/>
      <c r="IH54" s="342"/>
      <c r="II54" s="342"/>
      <c r="IJ54" s="342"/>
      <c r="IK54" s="342"/>
      <c r="IL54" s="342"/>
      <c r="IM54" s="342"/>
      <c r="IN54" s="342"/>
      <c r="IO54" s="342"/>
      <c r="IP54" s="342"/>
      <c r="IQ54" s="342"/>
      <c r="IR54" s="342"/>
      <c r="IS54" s="342"/>
    </row>
    <row r="55" spans="1:101" ht="11.25" customHeight="1">
      <c r="A55" s="322"/>
      <c r="B55" s="674" t="s">
        <v>381</v>
      </c>
      <c r="C55" s="307" t="s">
        <v>365</v>
      </c>
      <c r="D55" s="323">
        <v>1000</v>
      </c>
      <c r="E55" s="383">
        <v>87</v>
      </c>
      <c r="F55" s="382">
        <v>4</v>
      </c>
      <c r="G55" s="383">
        <v>2.3</v>
      </c>
      <c r="H55" s="384" t="s">
        <v>373</v>
      </c>
      <c r="I55" s="386">
        <v>3300</v>
      </c>
      <c r="J55" s="386">
        <v>150000</v>
      </c>
      <c r="K55" s="708">
        <v>60000</v>
      </c>
      <c r="L55" s="602" t="s">
        <v>374</v>
      </c>
      <c r="M55" s="550">
        <v>5</v>
      </c>
      <c r="N55" s="386">
        <v>17100</v>
      </c>
      <c r="O55" s="386">
        <v>171</v>
      </c>
      <c r="P55" s="629">
        <v>8</v>
      </c>
      <c r="Q55" s="249" t="s">
        <v>257</v>
      </c>
      <c r="R55" s="332">
        <v>2</v>
      </c>
      <c r="S55" s="211"/>
      <c r="T55" s="212"/>
      <c r="U55" s="213"/>
      <c r="V55" s="214"/>
      <c r="W55" s="390"/>
      <c r="X55" s="167"/>
      <c r="Y55" s="390"/>
      <c r="Z55" s="390"/>
      <c r="AA55" s="218"/>
      <c r="AB55" s="390"/>
      <c r="AC55" s="390"/>
      <c r="AD55" s="390"/>
      <c r="AE55" s="222"/>
      <c r="AF55" s="390"/>
      <c r="AG55" s="390"/>
      <c r="AH55" s="390"/>
      <c r="AI55" s="390"/>
      <c r="AJ55" s="390"/>
      <c r="AK55" s="227"/>
      <c r="AL55" s="390"/>
      <c r="AM55" s="390"/>
      <c r="AN55" s="390"/>
      <c r="AO55" s="390"/>
      <c r="AP55" s="390"/>
      <c r="AQ55" s="390"/>
      <c r="AR55" s="390"/>
      <c r="AS55" s="390"/>
      <c r="AT55" s="390"/>
      <c r="AU55" s="390"/>
      <c r="AV55" s="390"/>
      <c r="AW55" s="390"/>
      <c r="AX55" s="390"/>
      <c r="AY55" s="353"/>
      <c r="AZ55" s="353"/>
      <c r="BA55" s="353"/>
      <c r="BB55"/>
      <c r="BC55" s="736"/>
      <c r="BD55" s="736"/>
      <c r="BE55" s="736"/>
      <c r="BF55" s="736"/>
      <c r="BG55" s="736"/>
      <c r="BH55" s="736"/>
      <c r="BI55" s="736"/>
      <c r="BJ55" s="313"/>
      <c r="BK55" s="737"/>
      <c r="BL55" s="737"/>
      <c r="BM55" s="737"/>
      <c r="BN55" s="737"/>
      <c r="BO55" s="313"/>
      <c r="BP55" s="738"/>
      <c r="BQ55" s="313"/>
      <c r="BR55" s="313"/>
      <c r="BS55" s="313"/>
      <c r="BT55" s="689"/>
      <c r="BU55" s="313"/>
      <c r="BV55" s="313"/>
      <c r="BW55" s="313"/>
      <c r="BX55" s="313"/>
      <c r="BY55" s="739"/>
      <c r="BZ55" s="739"/>
      <c r="CA55" s="313"/>
      <c r="CB55" s="740"/>
      <c r="CC55" s="313"/>
      <c r="CD55" s="741"/>
      <c r="CE55" s="313"/>
      <c r="CF55" s="313"/>
      <c r="CG55" s="690"/>
      <c r="CH55" s="313"/>
      <c r="CI55" s="690"/>
      <c r="CJ55" s="690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</row>
    <row r="56" spans="1:101" ht="11.25" customHeight="1">
      <c r="A56" s="322"/>
      <c r="B56" s="674"/>
      <c r="C56" s="363"/>
      <c r="D56" s="323"/>
      <c r="E56" s="604"/>
      <c r="F56" s="605"/>
      <c r="G56" s="604"/>
      <c r="H56" s="606"/>
      <c r="I56" s="600"/>
      <c r="J56" s="600"/>
      <c r="K56" s="607"/>
      <c r="L56" s="394"/>
      <c r="M56" s="550"/>
      <c r="N56" s="600"/>
      <c r="O56" s="600"/>
      <c r="P56" s="629"/>
      <c r="Q56" s="249" t="s">
        <v>258</v>
      </c>
      <c r="R56" s="332">
        <v>2</v>
      </c>
      <c r="S56" s="211"/>
      <c r="T56" s="212"/>
      <c r="U56" s="213"/>
      <c r="V56" s="214"/>
      <c r="W56" s="390"/>
      <c r="X56" s="167"/>
      <c r="Y56" s="216"/>
      <c r="Z56" s="390"/>
      <c r="AA56" s="390"/>
      <c r="AB56" s="390"/>
      <c r="AC56" s="390"/>
      <c r="AD56" s="390"/>
      <c r="AE56" s="222"/>
      <c r="AF56" s="223"/>
      <c r="AG56" s="390"/>
      <c r="AH56" s="390"/>
      <c r="AI56" s="390"/>
      <c r="AJ56" s="179"/>
      <c r="AK56" s="227"/>
      <c r="AL56" s="390"/>
      <c r="AM56" s="390"/>
      <c r="AN56" s="390"/>
      <c r="AO56" s="390"/>
      <c r="AP56" s="390"/>
      <c r="AQ56" s="390"/>
      <c r="AR56" s="390"/>
      <c r="AS56" s="390"/>
      <c r="AT56" s="390"/>
      <c r="AU56" s="390"/>
      <c r="AV56" s="390"/>
      <c r="AW56" s="390"/>
      <c r="AX56" s="390"/>
      <c r="AY56" s="353"/>
      <c r="AZ56" s="353"/>
      <c r="BA56" s="353"/>
      <c r="BB56"/>
      <c r="BC56" s="736"/>
      <c r="BD56" s="736"/>
      <c r="BE56" s="736"/>
      <c r="BF56" s="736"/>
      <c r="BG56" s="736"/>
      <c r="BH56" s="736"/>
      <c r="BI56" s="736"/>
      <c r="BJ56" s="313"/>
      <c r="BK56" s="737"/>
      <c r="BL56" s="737"/>
      <c r="BM56" s="737"/>
      <c r="BN56" s="737"/>
      <c r="BO56" s="313"/>
      <c r="BP56" s="313"/>
      <c r="BQ56" s="313"/>
      <c r="BR56" s="313"/>
      <c r="BS56" s="313"/>
      <c r="BT56" s="313"/>
      <c r="BU56" s="313"/>
      <c r="BV56" s="313"/>
      <c r="BW56" s="313"/>
      <c r="BX56" s="313"/>
      <c r="BY56" s="739"/>
      <c r="BZ56" s="739"/>
      <c r="CA56" s="313"/>
      <c r="CB56" s="313"/>
      <c r="CC56" s="313"/>
      <c r="CD56" s="313"/>
      <c r="CE56" s="313"/>
      <c r="CF56" s="313"/>
      <c r="CG56" s="313"/>
      <c r="CH56" s="313"/>
      <c r="CI56" s="313"/>
      <c r="CJ56" s="313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</row>
    <row r="57" spans="1:101" ht="11.25" customHeight="1">
      <c r="A57" s="322"/>
      <c r="B57" s="674"/>
      <c r="C57" s="323"/>
      <c r="D57" s="323"/>
      <c r="E57" s="604"/>
      <c r="F57" s="605"/>
      <c r="G57" s="604"/>
      <c r="H57" s="606"/>
      <c r="I57" s="600"/>
      <c r="J57" s="600"/>
      <c r="K57" s="607"/>
      <c r="L57" s="394"/>
      <c r="M57" s="550"/>
      <c r="N57" s="600"/>
      <c r="O57" s="600"/>
      <c r="P57" s="629"/>
      <c r="Q57" s="249" t="s">
        <v>259</v>
      </c>
      <c r="R57" s="332">
        <v>2</v>
      </c>
      <c r="S57" s="211"/>
      <c r="T57" s="212"/>
      <c r="U57" s="213"/>
      <c r="V57" s="390"/>
      <c r="W57" s="390"/>
      <c r="X57" s="390"/>
      <c r="Y57" s="390"/>
      <c r="Z57" s="169"/>
      <c r="AA57" s="390"/>
      <c r="AB57" s="390"/>
      <c r="AC57" s="390"/>
      <c r="AD57" s="390"/>
      <c r="AE57" s="222"/>
      <c r="AF57" s="390"/>
      <c r="AG57" s="390"/>
      <c r="AH57" s="390"/>
      <c r="AI57" s="390"/>
      <c r="AJ57" s="390"/>
      <c r="AK57" s="390"/>
      <c r="AL57" s="181"/>
      <c r="AM57" s="390"/>
      <c r="AN57" s="390"/>
      <c r="AO57" s="390"/>
      <c r="AP57" s="390"/>
      <c r="AQ57" s="390"/>
      <c r="AR57" s="390"/>
      <c r="AS57" s="390"/>
      <c r="AT57" s="390"/>
      <c r="AU57" s="390"/>
      <c r="AV57" s="390"/>
      <c r="AW57" s="390"/>
      <c r="AX57" s="390"/>
      <c r="AY57" s="353"/>
      <c r="AZ57" s="353"/>
      <c r="BA57" s="353"/>
      <c r="BB57"/>
      <c r="BC57" s="736"/>
      <c r="BD57" s="736"/>
      <c r="BE57" s="736"/>
      <c r="BF57" s="736"/>
      <c r="BG57" s="736"/>
      <c r="BH57" s="736"/>
      <c r="BI57" s="736"/>
      <c r="BJ57" s="313"/>
      <c r="BK57" s="737"/>
      <c r="BL57" s="737"/>
      <c r="BM57" s="737"/>
      <c r="BN57" s="737"/>
      <c r="BO57" s="313"/>
      <c r="BP57" s="313"/>
      <c r="BQ57" s="313"/>
      <c r="BR57" s="313"/>
      <c r="BS57" s="313"/>
      <c r="BT57" s="313"/>
      <c r="BU57" s="313"/>
      <c r="BV57" s="313"/>
      <c r="BW57" s="313"/>
      <c r="BX57" s="313"/>
      <c r="BY57" s="739"/>
      <c r="BZ57" s="739"/>
      <c r="CA57" s="313"/>
      <c r="CB57" s="313"/>
      <c r="CC57" s="313"/>
      <c r="CD57" s="313"/>
      <c r="CE57" s="313"/>
      <c r="CF57" s="313"/>
      <c r="CG57" s="313"/>
      <c r="CH57" s="313"/>
      <c r="CI57" s="313"/>
      <c r="CJ57" s="313"/>
      <c r="CK57" s="313"/>
      <c r="CL57" s="313"/>
      <c r="CM57" s="313"/>
      <c r="CN57" s="313"/>
      <c r="CO57" s="313"/>
      <c r="CP57" s="313"/>
      <c r="CQ57" s="313"/>
      <c r="CR57" s="313"/>
      <c r="CS57" s="313"/>
      <c r="CT57" s="313"/>
      <c r="CU57" s="313"/>
      <c r="CV57" s="313"/>
      <c r="CW57" s="313"/>
    </row>
    <row r="58" spans="1:101" ht="11.25" customHeight="1">
      <c r="A58" s="322"/>
      <c r="B58" s="674"/>
      <c r="C58" s="323"/>
      <c r="D58" s="323"/>
      <c r="E58" s="604"/>
      <c r="F58" s="605"/>
      <c r="G58" s="604"/>
      <c r="H58" s="606"/>
      <c r="I58" s="600"/>
      <c r="J58" s="600"/>
      <c r="K58" s="607"/>
      <c r="L58" s="394"/>
      <c r="M58" s="550"/>
      <c r="N58" s="600"/>
      <c r="O58" s="600"/>
      <c r="P58" s="629"/>
      <c r="Q58" s="249" t="s">
        <v>260</v>
      </c>
      <c r="R58" s="384">
        <v>2</v>
      </c>
      <c r="S58" s="211"/>
      <c r="T58" s="212"/>
      <c r="U58" s="213"/>
      <c r="V58" s="214"/>
      <c r="W58" s="390"/>
      <c r="X58" s="167"/>
      <c r="Y58" s="216"/>
      <c r="Z58" s="390"/>
      <c r="AA58" s="390"/>
      <c r="AB58" s="390"/>
      <c r="AC58" s="390"/>
      <c r="AD58" s="390"/>
      <c r="AE58" s="222"/>
      <c r="AF58" s="223"/>
      <c r="AG58" s="390"/>
      <c r="AH58" s="390"/>
      <c r="AI58" s="390"/>
      <c r="AJ58" s="179"/>
      <c r="AK58" s="227"/>
      <c r="AL58" s="390"/>
      <c r="AM58" s="390"/>
      <c r="AN58" s="390"/>
      <c r="AO58" s="390"/>
      <c r="AP58" s="390"/>
      <c r="AQ58" s="390"/>
      <c r="AR58" s="390"/>
      <c r="AS58" s="390"/>
      <c r="AT58" s="390"/>
      <c r="AU58" s="390"/>
      <c r="AV58" s="390"/>
      <c r="AW58" s="390"/>
      <c r="AX58" s="390"/>
      <c r="AY58" s="353"/>
      <c r="AZ58" s="353"/>
      <c r="BA58" s="353"/>
      <c r="BB58"/>
      <c r="BC58" s="736"/>
      <c r="BD58" s="736"/>
      <c r="BE58" s="736"/>
      <c r="BF58" s="736"/>
      <c r="BG58" s="736"/>
      <c r="BH58" s="736"/>
      <c r="BI58" s="736"/>
      <c r="BJ58" s="313"/>
      <c r="BK58" s="737"/>
      <c r="BL58" s="737"/>
      <c r="BM58" s="737"/>
      <c r="BN58" s="737"/>
      <c r="BO58" s="313"/>
      <c r="BP58" s="313"/>
      <c r="BQ58" s="313"/>
      <c r="BR58" s="313"/>
      <c r="BS58" s="313"/>
      <c r="BT58" s="313"/>
      <c r="BU58" s="313"/>
      <c r="BV58" s="313"/>
      <c r="BW58" s="313"/>
      <c r="BX58" s="313"/>
      <c r="BY58" s="739"/>
      <c r="BZ58" s="739"/>
      <c r="CA58" s="313"/>
      <c r="CB58" s="313"/>
      <c r="CC58" s="313"/>
      <c r="CD58" s="313"/>
      <c r="CE58" s="313"/>
      <c r="CF58" s="313"/>
      <c r="CG58" s="313"/>
      <c r="CH58" s="313"/>
      <c r="CI58" s="313"/>
      <c r="CJ58" s="313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</row>
    <row r="59" spans="1:253" s="122" customFormat="1" ht="5.25" customHeight="1">
      <c r="A59" s="278"/>
      <c r="B59" s="278"/>
      <c r="C59" s="278"/>
      <c r="D59" s="278"/>
      <c r="E59" s="278"/>
      <c r="F59" s="278"/>
      <c r="G59" s="278"/>
      <c r="H59" s="278"/>
      <c r="I59" s="278"/>
      <c r="J59" s="278"/>
      <c r="K59" s="278"/>
      <c r="L59" s="278"/>
      <c r="M59" s="278"/>
      <c r="N59" s="278"/>
      <c r="O59" s="278"/>
      <c r="P59" s="278"/>
      <c r="Q59" s="278"/>
      <c r="R59" s="278"/>
      <c r="S59" s="278"/>
      <c r="T59" s="278"/>
      <c r="U59" s="278"/>
      <c r="V59" s="278"/>
      <c r="W59" s="278"/>
      <c r="X59" s="278"/>
      <c r="Y59" s="278"/>
      <c r="Z59" s="278"/>
      <c r="AA59" s="278"/>
      <c r="AB59" s="278"/>
      <c r="AC59" s="278"/>
      <c r="AD59" s="278"/>
      <c r="AE59" s="278"/>
      <c r="AF59" s="278"/>
      <c r="AG59" s="278"/>
      <c r="AH59" s="278"/>
      <c r="AI59" s="278"/>
      <c r="AJ59" s="278"/>
      <c r="AK59" s="278"/>
      <c r="AL59" s="278"/>
      <c r="AM59" s="278"/>
      <c r="AN59" s="278"/>
      <c r="AO59" s="278"/>
      <c r="AP59" s="278"/>
      <c r="AQ59" s="278"/>
      <c r="AR59" s="278"/>
      <c r="AS59" s="278"/>
      <c r="AT59" s="278"/>
      <c r="AU59" s="278"/>
      <c r="AV59" s="278"/>
      <c r="AW59" s="278"/>
      <c r="AX59" s="278"/>
      <c r="AY59" s="278"/>
      <c r="AZ59" s="278"/>
      <c r="BA59" s="278"/>
      <c r="BB59" s="278"/>
      <c r="BC59" s="278"/>
      <c r="BD59" s="278"/>
      <c r="BE59" s="278"/>
      <c r="BF59" s="278"/>
      <c r="BG59" s="278"/>
      <c r="BH59" s="278"/>
      <c r="BI59" s="278"/>
      <c r="BJ59" s="278"/>
      <c r="BK59" s="278"/>
      <c r="BL59" s="278"/>
      <c r="BM59" s="278"/>
      <c r="BN59" s="278"/>
      <c r="BO59" s="278"/>
      <c r="BP59" s="278"/>
      <c r="BQ59" s="278"/>
      <c r="BR59" s="278"/>
      <c r="BS59" s="278"/>
      <c r="BT59" s="278"/>
      <c r="BU59" s="278"/>
      <c r="BV59" s="278"/>
      <c r="BW59" s="278"/>
      <c r="BX59" s="278"/>
      <c r="BY59" s="278"/>
      <c r="BZ59" s="278"/>
      <c r="CA59" s="278"/>
      <c r="CB59" s="278"/>
      <c r="CC59" s="278"/>
      <c r="CD59" s="278"/>
      <c r="CE59" s="278"/>
      <c r="CF59" s="278"/>
      <c r="CG59" s="278"/>
      <c r="CH59" s="278"/>
      <c r="CI59" s="278"/>
      <c r="CJ59" s="278"/>
      <c r="CK59" s="278"/>
      <c r="CL59" s="278"/>
      <c r="CM59" s="278"/>
      <c r="CN59" s="278"/>
      <c r="CO59" s="278"/>
      <c r="CP59" s="278"/>
      <c r="CQ59" s="278"/>
      <c r="CR59" s="278"/>
      <c r="CS59" s="278"/>
      <c r="CT59" s="278"/>
      <c r="CU59" s="278"/>
      <c r="CV59" s="278"/>
      <c r="CW59" s="278"/>
      <c r="HZ59" s="342"/>
      <c r="IA59" s="342"/>
      <c r="IB59" s="342"/>
      <c r="IC59" s="342"/>
      <c r="ID59" s="342"/>
      <c r="IE59" s="342"/>
      <c r="IF59" s="342"/>
      <c r="IG59" s="342"/>
      <c r="IH59" s="342"/>
      <c r="II59" s="342"/>
      <c r="IJ59" s="342"/>
      <c r="IK59" s="342"/>
      <c r="IL59" s="342"/>
      <c r="IM59" s="342"/>
      <c r="IN59" s="342"/>
      <c r="IO59" s="342"/>
      <c r="IP59" s="342"/>
      <c r="IQ59" s="342"/>
      <c r="IR59" s="342"/>
      <c r="IS59" s="342"/>
    </row>
    <row r="60" spans="1:101" ht="11.25" customHeight="1">
      <c r="A60" s="742" t="s">
        <v>283</v>
      </c>
      <c r="B60" s="732" t="s">
        <v>382</v>
      </c>
      <c r="C60" s="307" t="s">
        <v>365</v>
      </c>
      <c r="D60" s="380">
        <v>-100000</v>
      </c>
      <c r="E60" s="381">
        <v>180</v>
      </c>
      <c r="F60" s="382">
        <v>40</v>
      </c>
      <c r="G60" s="383">
        <v>1.1</v>
      </c>
      <c r="H60" s="384" t="s">
        <v>383</v>
      </c>
      <c r="I60" s="385">
        <v>1000</v>
      </c>
      <c r="J60" s="385">
        <v>65000</v>
      </c>
      <c r="K60" s="385">
        <v>44000</v>
      </c>
      <c r="L60" s="612" t="s">
        <v>374</v>
      </c>
      <c r="M60" s="387">
        <v>15</v>
      </c>
      <c r="N60" s="385">
        <v>10000</v>
      </c>
      <c r="O60" s="385">
        <v>0</v>
      </c>
      <c r="P60" s="388">
        <v>0</v>
      </c>
      <c r="Q60" s="332"/>
      <c r="R60" s="389"/>
      <c r="S60" s="390"/>
      <c r="T60" s="390"/>
      <c r="U60" s="390"/>
      <c r="V60" s="390"/>
      <c r="W60" s="390"/>
      <c r="X60" s="390"/>
      <c r="Y60" s="390"/>
      <c r="Z60" s="390"/>
      <c r="AA60" s="390"/>
      <c r="AB60" s="390"/>
      <c r="AC60" s="390"/>
      <c r="AD60" s="390"/>
      <c r="AE60" s="390"/>
      <c r="AF60" s="390"/>
      <c r="AG60" s="390"/>
      <c r="AH60" s="390"/>
      <c r="AI60" s="390"/>
      <c r="AJ60" s="390"/>
      <c r="AK60" s="390"/>
      <c r="AL60" s="390"/>
      <c r="AM60" s="390"/>
      <c r="AN60" s="390"/>
      <c r="AO60" s="390"/>
      <c r="AP60" s="390"/>
      <c r="AQ60" s="390"/>
      <c r="AR60" s="390"/>
      <c r="AS60" s="390"/>
      <c r="AT60" s="390"/>
      <c r="AU60" s="390"/>
      <c r="AV60" s="390"/>
      <c r="AW60" s="390"/>
      <c r="AX60" s="390"/>
      <c r="AY60" s="390"/>
      <c r="AZ60" s="390"/>
      <c r="BA60" s="390"/>
      <c r="BB60"/>
      <c r="BC60" s="251"/>
      <c r="BD60" s="228"/>
      <c r="BE60" s="251"/>
      <c r="BF60" s="228"/>
      <c r="BG60" s="251"/>
      <c r="BH60" s="228"/>
      <c r="BI60" s="251"/>
      <c r="BJ60" s="251"/>
      <c r="BK60" s="251"/>
      <c r="BL60" s="251"/>
      <c r="BM60" s="251"/>
      <c r="BN60" s="251"/>
      <c r="BO60" s="251"/>
      <c r="BP60" s="291"/>
      <c r="BQ60" s="251"/>
      <c r="BR60" s="251"/>
      <c r="BS60" s="251"/>
      <c r="BT60" s="259"/>
      <c r="BU60" s="251"/>
      <c r="BV60" s="251"/>
      <c r="BW60" s="251"/>
      <c r="BX60" s="251"/>
      <c r="BY60" s="251"/>
      <c r="BZ60" s="251"/>
      <c r="CA60" s="251"/>
      <c r="CB60" s="251"/>
      <c r="CC60" s="251"/>
      <c r="CD60" s="262"/>
      <c r="CE60" s="251"/>
      <c r="CF60" s="251"/>
      <c r="CG60" s="251"/>
      <c r="CH60" s="251"/>
      <c r="CI60" s="263"/>
      <c r="CJ60" s="251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</row>
    <row r="61" spans="1:101" ht="11.25" customHeight="1">
      <c r="A61" s="742"/>
      <c r="B61" s="732"/>
      <c r="C61" s="391"/>
      <c r="D61" s="396"/>
      <c r="E61" s="392"/>
      <c r="F61" s="393"/>
      <c r="G61" s="392"/>
      <c r="H61" s="394"/>
      <c r="I61" s="395"/>
      <c r="J61" s="395"/>
      <c r="K61" s="395"/>
      <c r="L61" s="394"/>
      <c r="M61" s="387"/>
      <c r="N61" s="395"/>
      <c r="O61" s="395"/>
      <c r="P61" s="388"/>
      <c r="Q61" s="332"/>
      <c r="R61" s="389"/>
      <c r="S61" s="390"/>
      <c r="T61" s="390"/>
      <c r="U61" s="390"/>
      <c r="V61" s="390"/>
      <c r="W61" s="390"/>
      <c r="X61" s="390"/>
      <c r="Y61" s="390"/>
      <c r="Z61" s="390"/>
      <c r="AA61" s="390"/>
      <c r="AB61" s="390"/>
      <c r="AC61" s="390"/>
      <c r="AD61" s="390"/>
      <c r="AE61" s="390"/>
      <c r="AF61" s="390"/>
      <c r="AG61" s="390"/>
      <c r="AH61" s="390"/>
      <c r="AI61" s="390"/>
      <c r="AJ61" s="390"/>
      <c r="AK61" s="390"/>
      <c r="AL61" s="390"/>
      <c r="AM61" s="390"/>
      <c r="AN61" s="390"/>
      <c r="AO61" s="390"/>
      <c r="AP61" s="390"/>
      <c r="AQ61" s="390"/>
      <c r="AR61" s="390"/>
      <c r="AS61" s="390"/>
      <c r="AT61" s="390"/>
      <c r="AU61" s="390"/>
      <c r="AV61" s="390"/>
      <c r="AW61" s="390"/>
      <c r="AX61" s="390"/>
      <c r="AY61" s="390"/>
      <c r="AZ61" s="390"/>
      <c r="BA61" s="390"/>
      <c r="BB61"/>
      <c r="BC61" s="251"/>
      <c r="BD61" s="251"/>
      <c r="BE61" s="251"/>
      <c r="BF61" s="251"/>
      <c r="BG61" s="251"/>
      <c r="BH61" s="251"/>
      <c r="BI61" s="251"/>
      <c r="BJ61" s="251"/>
      <c r="BK61" s="251"/>
      <c r="BL61" s="251"/>
      <c r="BM61" s="251"/>
      <c r="BN61" s="251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51"/>
      <c r="BZ61" s="251"/>
      <c r="CA61" s="251"/>
      <c r="CB61" s="251"/>
      <c r="CC61" s="251"/>
      <c r="CD61" s="251"/>
      <c r="CE61" s="251"/>
      <c r="CF61" s="251"/>
      <c r="CG61" s="251"/>
      <c r="CH61" s="251"/>
      <c r="CI61" s="251"/>
      <c r="CJ61" s="251"/>
      <c r="CK61" s="251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</row>
    <row r="62" spans="1:101" ht="10.5" customHeight="1">
      <c r="A62" s="742"/>
      <c r="B62" s="732"/>
      <c r="C62" s="397"/>
      <c r="D62" s="398"/>
      <c r="E62" s="399"/>
      <c r="F62" s="400"/>
      <c r="G62" s="399"/>
      <c r="H62" s="401"/>
      <c r="I62" s="402"/>
      <c r="J62" s="402"/>
      <c r="K62" s="402"/>
      <c r="L62" s="401"/>
      <c r="M62" s="387"/>
      <c r="N62" s="402"/>
      <c r="O62" s="402"/>
      <c r="P62" s="388"/>
      <c r="Q62" s="332"/>
      <c r="R62" s="389"/>
      <c r="S62" s="390"/>
      <c r="T62" s="390"/>
      <c r="U62" s="390"/>
      <c r="V62" s="390"/>
      <c r="W62" s="390"/>
      <c r="X62" s="390"/>
      <c r="Y62" s="390"/>
      <c r="Z62" s="390"/>
      <c r="AA62" s="390"/>
      <c r="AB62" s="390"/>
      <c r="AC62" s="390"/>
      <c r="AD62" s="390"/>
      <c r="AE62" s="390"/>
      <c r="AF62" s="390"/>
      <c r="AG62" s="390"/>
      <c r="AH62" s="390"/>
      <c r="AI62" s="390"/>
      <c r="AJ62" s="390"/>
      <c r="AK62" s="390"/>
      <c r="AL62" s="390"/>
      <c r="AM62" s="390"/>
      <c r="AN62" s="390"/>
      <c r="AO62" s="390"/>
      <c r="AP62" s="390"/>
      <c r="AQ62" s="390"/>
      <c r="AR62" s="390"/>
      <c r="AS62" s="390"/>
      <c r="AT62" s="390"/>
      <c r="AU62" s="390"/>
      <c r="AV62" s="390"/>
      <c r="AW62" s="390"/>
      <c r="AX62" s="390"/>
      <c r="AY62" s="390"/>
      <c r="AZ62" s="390"/>
      <c r="BA62" s="390"/>
      <c r="BB62"/>
      <c r="BC62" s="251"/>
      <c r="BD62" s="251"/>
      <c r="BE62" s="251"/>
      <c r="BF62" s="251"/>
      <c r="BG62" s="251"/>
      <c r="BH62" s="251"/>
      <c r="BI62" s="251"/>
      <c r="BJ62" s="251"/>
      <c r="BK62" s="251"/>
      <c r="BL62" s="251"/>
      <c r="BM62" s="251"/>
      <c r="BN62" s="251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51"/>
      <c r="BZ62" s="251"/>
      <c r="CA62" s="251"/>
      <c r="CB62" s="251"/>
      <c r="CC62" s="251"/>
      <c r="CD62" s="251"/>
      <c r="CE62" s="251"/>
      <c r="CF62" s="251"/>
      <c r="CG62" s="251"/>
      <c r="CH62" s="251"/>
      <c r="CI62" s="251"/>
      <c r="CJ62" s="251"/>
      <c r="CK62" s="251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</row>
    <row r="63" spans="1:253" s="122" customFormat="1" ht="5.25" customHeight="1">
      <c r="A63" s="278"/>
      <c r="B63" s="278"/>
      <c r="C63" s="278"/>
      <c r="D63" s="278"/>
      <c r="E63" s="278"/>
      <c r="F63" s="278"/>
      <c r="G63" s="278"/>
      <c r="H63" s="278"/>
      <c r="I63" s="278"/>
      <c r="J63" s="278"/>
      <c r="K63" s="278"/>
      <c r="L63" s="278"/>
      <c r="M63" s="278"/>
      <c r="N63" s="278"/>
      <c r="O63" s="278"/>
      <c r="P63" s="278"/>
      <c r="Q63" s="278"/>
      <c r="R63" s="278"/>
      <c r="S63" s="278"/>
      <c r="T63" s="278"/>
      <c r="U63" s="278"/>
      <c r="V63" s="278"/>
      <c r="W63" s="278"/>
      <c r="X63" s="278"/>
      <c r="Y63" s="278"/>
      <c r="Z63" s="278"/>
      <c r="AA63" s="278"/>
      <c r="AB63" s="278"/>
      <c r="AC63" s="278"/>
      <c r="AD63" s="278"/>
      <c r="AE63" s="278"/>
      <c r="AF63" s="278"/>
      <c r="AG63" s="278"/>
      <c r="AH63" s="278"/>
      <c r="AI63" s="278"/>
      <c r="AJ63" s="278"/>
      <c r="AK63" s="278"/>
      <c r="AL63" s="278"/>
      <c r="AM63" s="278"/>
      <c r="AN63" s="278"/>
      <c r="AO63" s="278"/>
      <c r="AP63" s="278"/>
      <c r="AQ63" s="278"/>
      <c r="AR63" s="278"/>
      <c r="AS63" s="278"/>
      <c r="AT63" s="278"/>
      <c r="AU63" s="278"/>
      <c r="AV63" s="278"/>
      <c r="AW63" s="278"/>
      <c r="AX63" s="278"/>
      <c r="AY63" s="278"/>
      <c r="AZ63" s="278"/>
      <c r="BA63" s="278"/>
      <c r="BB63" s="278"/>
      <c r="BC63" s="278"/>
      <c r="BD63" s="278"/>
      <c r="BE63" s="278"/>
      <c r="BF63" s="278"/>
      <c r="BG63" s="278"/>
      <c r="BH63" s="278"/>
      <c r="BI63" s="278"/>
      <c r="BJ63" s="278"/>
      <c r="BK63" s="278"/>
      <c r="BL63" s="278"/>
      <c r="BM63" s="278"/>
      <c r="BN63" s="278"/>
      <c r="BO63" s="278"/>
      <c r="BP63" s="278"/>
      <c r="BQ63" s="278"/>
      <c r="BR63" s="278"/>
      <c r="BS63" s="278"/>
      <c r="BT63" s="278"/>
      <c r="BU63" s="278"/>
      <c r="BV63" s="278"/>
      <c r="BW63" s="278"/>
      <c r="BX63" s="278"/>
      <c r="BY63" s="278"/>
      <c r="BZ63" s="278"/>
      <c r="CA63" s="278"/>
      <c r="CB63" s="278"/>
      <c r="CC63" s="278"/>
      <c r="CD63" s="278"/>
      <c r="CE63" s="278"/>
      <c r="CF63" s="278"/>
      <c r="CG63" s="278"/>
      <c r="CH63" s="278"/>
      <c r="CI63" s="278"/>
      <c r="CJ63" s="278"/>
      <c r="CK63" s="278"/>
      <c r="CL63" s="278"/>
      <c r="CM63" s="278"/>
      <c r="CN63" s="278"/>
      <c r="CO63" s="278"/>
      <c r="CP63" s="278"/>
      <c r="CQ63" s="278"/>
      <c r="CR63" s="278"/>
      <c r="CS63" s="278"/>
      <c r="CT63" s="278"/>
      <c r="CU63" s="278"/>
      <c r="CV63" s="278"/>
      <c r="CW63" s="278"/>
      <c r="HZ63" s="342"/>
      <c r="IA63" s="342"/>
      <c r="IB63" s="342"/>
      <c r="IC63" s="342"/>
      <c r="ID63" s="342"/>
      <c r="IE63" s="342"/>
      <c r="IF63" s="342"/>
      <c r="IG63" s="342"/>
      <c r="IH63" s="342"/>
      <c r="II63" s="342"/>
      <c r="IJ63" s="342"/>
      <c r="IK63" s="342"/>
      <c r="IL63" s="342"/>
      <c r="IM63" s="342"/>
      <c r="IN63" s="342"/>
      <c r="IO63" s="342"/>
      <c r="IP63" s="342"/>
      <c r="IQ63" s="342"/>
      <c r="IR63" s="342"/>
      <c r="IS63" s="342"/>
    </row>
    <row r="64" spans="1:101" ht="11.25" customHeight="1">
      <c r="A64" s="743" t="s">
        <v>324</v>
      </c>
      <c r="B64" s="732" t="s">
        <v>384</v>
      </c>
      <c r="C64" s="610">
        <v>22800000</v>
      </c>
      <c r="D64" s="323">
        <v>1000</v>
      </c>
      <c r="E64" s="383">
        <v>87</v>
      </c>
      <c r="F64" s="382">
        <v>4</v>
      </c>
      <c r="G64" s="383">
        <v>2.3</v>
      </c>
      <c r="H64" s="384" t="s">
        <v>373</v>
      </c>
      <c r="I64" s="386">
        <v>3300</v>
      </c>
      <c r="J64" s="386">
        <v>150000</v>
      </c>
      <c r="K64" s="708">
        <v>60000</v>
      </c>
      <c r="L64" s="602" t="s">
        <v>374</v>
      </c>
      <c r="M64" s="550">
        <v>5</v>
      </c>
      <c r="N64" s="386">
        <v>17100</v>
      </c>
      <c r="O64" s="386">
        <v>171</v>
      </c>
      <c r="P64" s="388">
        <v>8</v>
      </c>
      <c r="Q64" s="249" t="s">
        <v>257</v>
      </c>
      <c r="R64" s="332">
        <v>2</v>
      </c>
      <c r="S64" s="390"/>
      <c r="T64" s="390"/>
      <c r="U64" s="390"/>
      <c r="V64" s="390"/>
      <c r="W64" s="390"/>
      <c r="X64" s="390"/>
      <c r="Y64" s="390"/>
      <c r="Z64" s="390"/>
      <c r="AA64" s="390"/>
      <c r="AB64" s="390"/>
      <c r="AC64" s="390"/>
      <c r="AD64" s="390"/>
      <c r="AE64" s="390"/>
      <c r="AF64" s="390"/>
      <c r="AG64" s="390"/>
      <c r="AH64" s="390"/>
      <c r="AI64" s="390"/>
      <c r="AJ64" s="390"/>
      <c r="AK64" s="390"/>
      <c r="AL64" s="390"/>
      <c r="AM64" s="390"/>
      <c r="AN64" s="390"/>
      <c r="AO64" s="390"/>
      <c r="AP64" s="390"/>
      <c r="AQ64" s="390"/>
      <c r="AR64" s="390"/>
      <c r="AS64" s="390"/>
      <c r="AT64" s="390"/>
      <c r="AU64" s="390"/>
      <c r="AV64" s="390"/>
      <c r="AW64" s="390"/>
      <c r="AX64" s="390"/>
      <c r="AY64" s="353"/>
      <c r="AZ64" s="353"/>
      <c r="BA64" s="353"/>
      <c r="BB64"/>
      <c r="BC64" s="721"/>
      <c r="BD64" s="721"/>
      <c r="BE64" s="721"/>
      <c r="BF64" s="721"/>
      <c r="BG64" s="721"/>
      <c r="BH64" s="721"/>
      <c r="BI64" s="721"/>
      <c r="BJ64" s="721"/>
      <c r="BK64" s="721"/>
      <c r="BL64" s="721"/>
      <c r="BM64" s="721"/>
      <c r="BN64" s="721"/>
      <c r="BO64" s="721"/>
      <c r="BP64" s="721"/>
      <c r="BQ64" s="721"/>
      <c r="BR64" s="721"/>
      <c r="BS64" s="721"/>
      <c r="BT64" s="721"/>
      <c r="BU64" s="721"/>
      <c r="BV64" s="744"/>
      <c r="BW64" s="721"/>
      <c r="BX64" s="721"/>
      <c r="BY64" s="721"/>
      <c r="BZ64" s="721"/>
      <c r="CA64" s="721"/>
      <c r="CB64" s="721"/>
      <c r="CC64" s="721"/>
      <c r="CD64" s="721"/>
      <c r="CE64" s="721"/>
      <c r="CF64" s="721"/>
      <c r="CG64" s="721"/>
      <c r="CH64" s="721"/>
      <c r="CI64" s="721"/>
      <c r="CJ64" s="721"/>
      <c r="CK64" s="721"/>
      <c r="CL64" s="721"/>
      <c r="CM64" s="728"/>
      <c r="CN64" s="721"/>
      <c r="CO64" s="721"/>
      <c r="CP64" s="721"/>
      <c r="CQ64" s="721"/>
      <c r="CR64" s="721"/>
      <c r="CS64" s="721"/>
      <c r="CT64" s="721"/>
      <c r="CU64" s="721"/>
      <c r="CV64" s="721"/>
      <c r="CW64" s="721"/>
    </row>
    <row r="65" spans="1:101" ht="11.25" customHeight="1">
      <c r="A65" s="743"/>
      <c r="B65" s="732"/>
      <c r="C65" s="391"/>
      <c r="D65" s="391"/>
      <c r="E65" s="392"/>
      <c r="F65" s="393"/>
      <c r="G65" s="392"/>
      <c r="H65" s="394"/>
      <c r="I65" s="395"/>
      <c r="J65" s="395"/>
      <c r="K65" s="395"/>
      <c r="L65" s="394"/>
      <c r="M65" s="550"/>
      <c r="N65" s="395"/>
      <c r="O65" s="395"/>
      <c r="P65" s="388"/>
      <c r="Q65" s="249" t="s">
        <v>258</v>
      </c>
      <c r="R65" s="332">
        <v>2</v>
      </c>
      <c r="S65" s="390"/>
      <c r="T65" s="390"/>
      <c r="U65" s="390"/>
      <c r="V65" s="390"/>
      <c r="W65" s="390"/>
      <c r="X65" s="390"/>
      <c r="Y65" s="390"/>
      <c r="Z65" s="390"/>
      <c r="AA65" s="390"/>
      <c r="AB65" s="390"/>
      <c r="AC65" s="390"/>
      <c r="AD65" s="390"/>
      <c r="AE65" s="390"/>
      <c r="AF65" s="390"/>
      <c r="AG65" s="390"/>
      <c r="AH65" s="390"/>
      <c r="AI65" s="390"/>
      <c r="AJ65" s="390"/>
      <c r="AK65" s="390"/>
      <c r="AL65" s="390"/>
      <c r="AM65" s="390"/>
      <c r="AN65" s="390"/>
      <c r="AO65" s="390"/>
      <c r="AP65" s="230"/>
      <c r="AQ65" s="390"/>
      <c r="AR65" s="390"/>
      <c r="AS65" s="311"/>
      <c r="AT65" s="390"/>
      <c r="AU65" s="233"/>
      <c r="AV65" s="234"/>
      <c r="AW65" s="390"/>
      <c r="AX65" s="390"/>
      <c r="AY65" s="390"/>
      <c r="AZ65" s="390"/>
      <c r="BA65" s="390"/>
      <c r="BB65"/>
      <c r="BC65" s="721"/>
      <c r="BD65" s="721"/>
      <c r="BE65" s="721"/>
      <c r="BF65" s="721"/>
      <c r="BG65" s="721"/>
      <c r="BH65" s="721"/>
      <c r="BI65" s="721"/>
      <c r="BJ65" s="721"/>
      <c r="BK65" s="721"/>
      <c r="BL65" s="721"/>
      <c r="BM65" s="721"/>
      <c r="BN65" s="721"/>
      <c r="BO65" s="721"/>
      <c r="BP65" s="721"/>
      <c r="BQ65" s="721"/>
      <c r="BR65" s="721"/>
      <c r="BS65" s="721"/>
      <c r="BT65" s="721"/>
      <c r="BU65" s="721"/>
      <c r="BV65" s="721"/>
      <c r="BW65" s="721"/>
      <c r="BX65" s="721"/>
      <c r="BY65" s="721"/>
      <c r="BZ65" s="721"/>
      <c r="CA65" s="721"/>
      <c r="CB65" s="721"/>
      <c r="CC65" s="721"/>
      <c r="CD65" s="721"/>
      <c r="CE65" s="721"/>
      <c r="CF65" s="721"/>
      <c r="CG65" s="721"/>
      <c r="CH65" s="721"/>
      <c r="CI65" s="721"/>
      <c r="CJ65" s="721"/>
      <c r="CK65" s="721"/>
      <c r="CL65" s="721"/>
      <c r="CM65" s="721"/>
      <c r="CN65" s="721"/>
      <c r="CO65" s="721"/>
      <c r="CP65" s="721"/>
      <c r="CQ65" s="721"/>
      <c r="CR65" s="721"/>
      <c r="CS65" s="721"/>
      <c r="CT65" s="721"/>
      <c r="CU65" s="721"/>
      <c r="CV65" s="721"/>
      <c r="CW65" s="721"/>
    </row>
    <row r="66" spans="1:101" ht="11.25" customHeight="1">
      <c r="A66" s="743"/>
      <c r="B66" s="732"/>
      <c r="C66" s="391"/>
      <c r="D66" s="391"/>
      <c r="E66" s="392"/>
      <c r="F66" s="393"/>
      <c r="G66" s="392"/>
      <c r="H66" s="394"/>
      <c r="I66" s="395"/>
      <c r="J66" s="395"/>
      <c r="K66" s="395"/>
      <c r="L66" s="394"/>
      <c r="M66" s="550"/>
      <c r="N66" s="395"/>
      <c r="O66" s="395"/>
      <c r="P66" s="388"/>
      <c r="Q66" s="249" t="s">
        <v>259</v>
      </c>
      <c r="R66" s="332">
        <v>2</v>
      </c>
      <c r="S66" s="390"/>
      <c r="T66" s="390"/>
      <c r="U66" s="390"/>
      <c r="V66" s="390"/>
      <c r="W66" s="390"/>
      <c r="X66" s="390"/>
      <c r="Y66" s="390"/>
      <c r="Z66" s="390"/>
      <c r="AA66" s="390"/>
      <c r="AB66" s="390"/>
      <c r="AC66" s="390"/>
      <c r="AD66" s="390"/>
      <c r="AE66" s="390"/>
      <c r="AF66" s="390"/>
      <c r="AG66" s="390"/>
      <c r="AH66" s="390"/>
      <c r="AI66" s="390"/>
      <c r="AJ66" s="390"/>
      <c r="AK66" s="390"/>
      <c r="AL66" s="390"/>
      <c r="AM66" s="390"/>
      <c r="AN66" s="390"/>
      <c r="AO66" s="390"/>
      <c r="AP66" s="230"/>
      <c r="AQ66" s="390"/>
      <c r="AR66" s="390"/>
      <c r="AS66" s="311"/>
      <c r="AT66" s="390"/>
      <c r="AU66" s="390"/>
      <c r="AV66" s="234"/>
      <c r="AW66" s="390"/>
      <c r="AX66" s="390"/>
      <c r="AY66" s="390"/>
      <c r="AZ66" s="390"/>
      <c r="BA66" s="390"/>
      <c r="BB66"/>
      <c r="BC66" s="721"/>
      <c r="BD66" s="721"/>
      <c r="BE66" s="721"/>
      <c r="BF66" s="721"/>
      <c r="BG66" s="721"/>
      <c r="BH66" s="721"/>
      <c r="BI66" s="721"/>
      <c r="BJ66" s="721"/>
      <c r="BK66" s="721"/>
      <c r="BL66" s="721"/>
      <c r="BM66" s="721"/>
      <c r="BN66" s="721"/>
      <c r="BO66" s="721"/>
      <c r="BP66" s="721"/>
      <c r="BQ66" s="721"/>
      <c r="BR66" s="721"/>
      <c r="BS66" s="721"/>
      <c r="BT66" s="721"/>
      <c r="BU66" s="721"/>
      <c r="BV66" s="721"/>
      <c r="BW66" s="721"/>
      <c r="BX66" s="721"/>
      <c r="BY66" s="721"/>
      <c r="BZ66" s="721"/>
      <c r="CA66" s="721"/>
      <c r="CB66" s="721"/>
      <c r="CC66" s="721"/>
      <c r="CD66" s="721"/>
      <c r="CE66" s="721"/>
      <c r="CF66" s="721"/>
      <c r="CG66" s="721"/>
      <c r="CH66" s="721"/>
      <c r="CI66" s="721"/>
      <c r="CJ66" s="721"/>
      <c r="CK66" s="721"/>
      <c r="CL66" s="721"/>
      <c r="CM66" s="721"/>
      <c r="CN66" s="721"/>
      <c r="CO66" s="721"/>
      <c r="CP66" s="721"/>
      <c r="CQ66" s="721"/>
      <c r="CR66" s="721"/>
      <c r="CS66" s="721"/>
      <c r="CT66" s="721"/>
      <c r="CU66" s="721"/>
      <c r="CV66" s="721"/>
      <c r="CW66" s="721"/>
    </row>
    <row r="67" spans="1:101" ht="11.25" customHeight="1">
      <c r="A67" s="743"/>
      <c r="B67" s="732"/>
      <c r="C67" s="391"/>
      <c r="D67" s="396"/>
      <c r="E67" s="392"/>
      <c r="F67" s="393"/>
      <c r="G67" s="392"/>
      <c r="H67" s="394"/>
      <c r="I67" s="395"/>
      <c r="J67" s="395"/>
      <c r="K67" s="395"/>
      <c r="L67" s="394"/>
      <c r="M67" s="550"/>
      <c r="N67" s="395"/>
      <c r="O67" s="395"/>
      <c r="P67" s="388"/>
      <c r="Q67" s="249" t="s">
        <v>260</v>
      </c>
      <c r="R67" s="384">
        <v>2</v>
      </c>
      <c r="S67" s="390"/>
      <c r="T67" s="390"/>
      <c r="U67" s="390"/>
      <c r="V67" s="390"/>
      <c r="W67" s="390"/>
      <c r="X67" s="390"/>
      <c r="Y67" s="390"/>
      <c r="Z67" s="390"/>
      <c r="AA67" s="390"/>
      <c r="AB67" s="390"/>
      <c r="AC67" s="390"/>
      <c r="AD67" s="390"/>
      <c r="AE67" s="390"/>
      <c r="AF67" s="390"/>
      <c r="AG67" s="390"/>
      <c r="AH67" s="390"/>
      <c r="AI67" s="390"/>
      <c r="AJ67" s="390"/>
      <c r="AK67" s="390"/>
      <c r="AL67" s="390"/>
      <c r="AM67" s="390"/>
      <c r="AN67" s="390"/>
      <c r="AO67" s="390"/>
      <c r="AP67" s="230"/>
      <c r="AQ67" s="390"/>
      <c r="AR67" s="390"/>
      <c r="AS67" s="311"/>
      <c r="AT67" s="390"/>
      <c r="AU67" s="233"/>
      <c r="AV67" s="234"/>
      <c r="AW67" s="390"/>
      <c r="AX67" s="390"/>
      <c r="AY67" s="390"/>
      <c r="AZ67" s="390"/>
      <c r="BA67" s="390"/>
      <c r="BB67"/>
      <c r="BC67" s="721"/>
      <c r="BD67" s="721"/>
      <c r="BE67" s="721"/>
      <c r="BF67" s="721"/>
      <c r="BG67" s="721"/>
      <c r="BH67" s="721"/>
      <c r="BI67" s="721"/>
      <c r="BJ67" s="721"/>
      <c r="BK67" s="721"/>
      <c r="BL67" s="721"/>
      <c r="BM67" s="721"/>
      <c r="BN67" s="721"/>
      <c r="BO67" s="721"/>
      <c r="BP67" s="721"/>
      <c r="BQ67" s="721"/>
      <c r="BR67" s="721"/>
      <c r="BS67" s="721"/>
      <c r="BT67" s="721"/>
      <c r="BU67" s="721"/>
      <c r="BV67" s="721"/>
      <c r="BW67" s="721"/>
      <c r="BX67" s="721"/>
      <c r="BY67" s="721"/>
      <c r="BZ67" s="721"/>
      <c r="CA67" s="721"/>
      <c r="CB67" s="721"/>
      <c r="CC67" s="721"/>
      <c r="CD67" s="721"/>
      <c r="CE67" s="721"/>
      <c r="CF67" s="721"/>
      <c r="CG67" s="721"/>
      <c r="CH67" s="721"/>
      <c r="CI67" s="721"/>
      <c r="CJ67" s="721"/>
      <c r="CK67" s="721"/>
      <c r="CL67" s="721"/>
      <c r="CM67" s="721"/>
      <c r="CN67" s="721"/>
      <c r="CO67" s="721"/>
      <c r="CP67" s="721"/>
      <c r="CQ67" s="721"/>
      <c r="CR67" s="721"/>
      <c r="CS67" s="721"/>
      <c r="CT67" s="721"/>
      <c r="CU67" s="721"/>
      <c r="CV67" s="721"/>
      <c r="CW67" s="721"/>
    </row>
    <row r="68" spans="1:101" ht="13.5" customHeight="1">
      <c r="A68" s="743"/>
      <c r="B68" s="732"/>
      <c r="C68" s="397"/>
      <c r="D68" s="398"/>
      <c r="E68" s="399"/>
      <c r="F68" s="400"/>
      <c r="G68" s="399"/>
      <c r="H68" s="401"/>
      <c r="I68" s="402"/>
      <c r="J68" s="402"/>
      <c r="K68" s="402"/>
      <c r="L68" s="401"/>
      <c r="M68" s="550"/>
      <c r="N68" s="402"/>
      <c r="O68" s="402"/>
      <c r="P68" s="388"/>
      <c r="Q68" s="249" t="s">
        <v>261</v>
      </c>
      <c r="R68" s="332">
        <v>2</v>
      </c>
      <c r="S68" s="390"/>
      <c r="T68" s="390"/>
      <c r="U68" s="390"/>
      <c r="V68" s="390"/>
      <c r="W68" s="390"/>
      <c r="X68" s="390"/>
      <c r="Y68" s="390"/>
      <c r="Z68" s="390"/>
      <c r="AA68" s="390"/>
      <c r="AB68" s="390"/>
      <c r="AC68" s="390"/>
      <c r="AD68" s="390"/>
      <c r="AE68" s="390"/>
      <c r="AF68" s="390"/>
      <c r="AG68" s="390"/>
      <c r="AH68" s="390"/>
      <c r="AI68" s="390"/>
      <c r="AJ68" s="390"/>
      <c r="AK68" s="390"/>
      <c r="AL68" s="390"/>
      <c r="AM68" s="390"/>
      <c r="AN68" s="390"/>
      <c r="AO68" s="390"/>
      <c r="AP68" s="390"/>
      <c r="AQ68" s="390"/>
      <c r="AR68" s="390"/>
      <c r="AS68" s="390"/>
      <c r="AT68" s="390"/>
      <c r="AU68" s="390"/>
      <c r="AV68" s="390"/>
      <c r="AW68" s="390"/>
      <c r="AX68" s="390"/>
      <c r="AY68" s="353"/>
      <c r="AZ68" s="353"/>
      <c r="BA68" s="353"/>
      <c r="BB68"/>
      <c r="BC68" s="721"/>
      <c r="BD68" s="721"/>
      <c r="BE68" s="721"/>
      <c r="BF68" s="721"/>
      <c r="BG68" s="721"/>
      <c r="BH68" s="721"/>
      <c r="BI68" s="721"/>
      <c r="BJ68" s="721"/>
      <c r="BK68" s="721"/>
      <c r="BL68" s="721"/>
      <c r="BM68" s="721"/>
      <c r="BN68" s="721"/>
      <c r="BO68" s="721"/>
      <c r="BP68" s="721"/>
      <c r="BQ68" s="721"/>
      <c r="BR68" s="721"/>
      <c r="BS68" s="721"/>
      <c r="BT68" s="721"/>
      <c r="BU68" s="721"/>
      <c r="BV68" s="721"/>
      <c r="BW68" s="721"/>
      <c r="BX68" s="721"/>
      <c r="BY68" s="721"/>
      <c r="BZ68" s="721"/>
      <c r="CA68" s="721"/>
      <c r="CB68" s="721"/>
      <c r="CC68" s="721"/>
      <c r="CD68" s="721"/>
      <c r="CE68" s="721"/>
      <c r="CF68" s="721"/>
      <c r="CG68" s="721"/>
      <c r="CH68" s="721"/>
      <c r="CI68" s="721"/>
      <c r="CJ68" s="721"/>
      <c r="CK68" s="721"/>
      <c r="CL68" s="721"/>
      <c r="CM68" s="721"/>
      <c r="CN68" s="721"/>
      <c r="CO68" s="721"/>
      <c r="CP68" s="721"/>
      <c r="CQ68" s="721"/>
      <c r="CR68" s="721"/>
      <c r="CS68" s="721"/>
      <c r="CT68" s="721"/>
      <c r="CU68" s="721"/>
      <c r="CV68" s="745"/>
      <c r="CW68" s="721"/>
    </row>
    <row r="69" spans="1:253" s="122" customFormat="1" ht="5.25" customHeight="1">
      <c r="A69" s="278"/>
      <c r="B69" s="278"/>
      <c r="C69" s="278"/>
      <c r="D69" s="278"/>
      <c r="E69" s="278"/>
      <c r="F69" s="278"/>
      <c r="G69" s="278"/>
      <c r="H69" s="278"/>
      <c r="I69" s="278"/>
      <c r="J69" s="278"/>
      <c r="K69" s="278"/>
      <c r="L69" s="278"/>
      <c r="M69" s="278"/>
      <c r="N69" s="278"/>
      <c r="O69" s="278"/>
      <c r="P69" s="278"/>
      <c r="Q69" s="278"/>
      <c r="R69" s="278"/>
      <c r="S69" s="278"/>
      <c r="T69" s="278"/>
      <c r="U69" s="278"/>
      <c r="V69" s="278"/>
      <c r="W69" s="278"/>
      <c r="X69" s="278"/>
      <c r="Y69" s="278"/>
      <c r="Z69" s="278"/>
      <c r="AA69" s="278"/>
      <c r="AB69" s="278"/>
      <c r="AC69" s="278"/>
      <c r="AD69" s="278"/>
      <c r="AE69" s="278"/>
      <c r="AF69" s="278"/>
      <c r="AG69" s="278"/>
      <c r="AH69" s="278"/>
      <c r="AI69" s="278"/>
      <c r="AJ69" s="278"/>
      <c r="AK69" s="278"/>
      <c r="AL69" s="278"/>
      <c r="AM69" s="278"/>
      <c r="AN69" s="278"/>
      <c r="AO69" s="278"/>
      <c r="AP69" s="278"/>
      <c r="AQ69" s="278"/>
      <c r="AR69" s="278"/>
      <c r="AS69" s="278"/>
      <c r="AT69" s="278"/>
      <c r="AU69" s="278"/>
      <c r="AV69" s="278"/>
      <c r="AW69" s="278"/>
      <c r="AX69" s="278"/>
      <c r="AY69" s="278"/>
      <c r="AZ69" s="278"/>
      <c r="BA69" s="278"/>
      <c r="BB69" s="278"/>
      <c r="BC69" s="278"/>
      <c r="BD69" s="278"/>
      <c r="BE69" s="278"/>
      <c r="BF69" s="278"/>
      <c r="BG69" s="278"/>
      <c r="BH69" s="278"/>
      <c r="BI69" s="278"/>
      <c r="BJ69" s="278"/>
      <c r="BK69" s="278"/>
      <c r="BL69" s="278"/>
      <c r="BM69" s="278"/>
      <c r="BN69" s="278"/>
      <c r="BO69" s="278"/>
      <c r="BP69" s="278"/>
      <c r="BQ69" s="278"/>
      <c r="BR69" s="278"/>
      <c r="BS69" s="278"/>
      <c r="BT69" s="278"/>
      <c r="BU69" s="278"/>
      <c r="BV69" s="278"/>
      <c r="BW69" s="278"/>
      <c r="BX69" s="278"/>
      <c r="BY69" s="278"/>
      <c r="BZ69" s="278"/>
      <c r="CA69" s="278"/>
      <c r="CB69" s="278"/>
      <c r="CC69" s="278"/>
      <c r="CD69" s="278"/>
      <c r="CE69" s="278"/>
      <c r="CF69" s="278"/>
      <c r="CG69" s="278"/>
      <c r="CH69" s="278"/>
      <c r="CI69" s="278"/>
      <c r="CJ69" s="278"/>
      <c r="CK69" s="278"/>
      <c r="CL69" s="278"/>
      <c r="CM69" s="278"/>
      <c r="CN69" s="278"/>
      <c r="CO69" s="278"/>
      <c r="CP69" s="278"/>
      <c r="CQ69" s="278"/>
      <c r="CR69" s="278"/>
      <c r="CS69" s="278"/>
      <c r="CT69" s="278"/>
      <c r="CU69" s="278"/>
      <c r="CV69" s="278"/>
      <c r="CW69" s="278"/>
      <c r="HZ69" s="342"/>
      <c r="IA69" s="342"/>
      <c r="IB69" s="342"/>
      <c r="IC69" s="342"/>
      <c r="ID69" s="342"/>
      <c r="IE69" s="342"/>
      <c r="IF69" s="342"/>
      <c r="IG69" s="342"/>
      <c r="IH69" s="342"/>
      <c r="II69" s="342"/>
      <c r="IJ69" s="342"/>
      <c r="IK69" s="342"/>
      <c r="IL69" s="342"/>
      <c r="IM69" s="342"/>
      <c r="IN69" s="342"/>
      <c r="IO69" s="342"/>
      <c r="IP69" s="342"/>
      <c r="IQ69" s="342"/>
      <c r="IR69" s="342"/>
      <c r="IS69" s="342"/>
    </row>
    <row r="70" spans="1:256" ht="11.25" customHeight="1">
      <c r="A70" s="746" t="s">
        <v>385</v>
      </c>
      <c r="B70" s="747" t="s">
        <v>386</v>
      </c>
      <c r="C70" s="307" t="s">
        <v>365</v>
      </c>
      <c r="D70" s="748">
        <v>1000</v>
      </c>
      <c r="E70" s="749">
        <v>84.1</v>
      </c>
      <c r="F70" s="750">
        <v>7</v>
      </c>
      <c r="G70" s="749">
        <v>6.9</v>
      </c>
      <c r="H70" s="751" t="s">
        <v>387</v>
      </c>
      <c r="I70" s="752">
        <v>104</v>
      </c>
      <c r="J70" s="753">
        <v>30000</v>
      </c>
      <c r="K70" s="752">
        <v>430</v>
      </c>
      <c r="L70" s="751" t="s">
        <v>388</v>
      </c>
      <c r="M70" s="754" t="s">
        <v>389</v>
      </c>
      <c r="N70" s="752">
        <v>0</v>
      </c>
      <c r="O70" s="752">
        <v>0</v>
      </c>
      <c r="P70" s="751">
        <v>0</v>
      </c>
      <c r="Q70" s="307"/>
      <c r="R70" s="751"/>
      <c r="S70" s="307"/>
      <c r="T70" s="390"/>
      <c r="U70" s="390"/>
      <c r="V70" s="390"/>
      <c r="W70" s="251"/>
      <c r="X70" s="251"/>
      <c r="Y70" s="251"/>
      <c r="Z70" s="251"/>
      <c r="AA70" s="251"/>
      <c r="AB70" s="251"/>
      <c r="AC70" s="251"/>
      <c r="AD70" s="251"/>
      <c r="AE70" s="251"/>
      <c r="AF70" s="251"/>
      <c r="AG70" s="251"/>
      <c r="AH70" s="251"/>
      <c r="AI70" s="251"/>
      <c r="AJ70" s="251"/>
      <c r="AK70" s="251"/>
      <c r="AL70" s="251"/>
      <c r="AM70" s="251"/>
      <c r="AN70" s="251"/>
      <c r="AO70" s="251"/>
      <c r="AP70" s="251"/>
      <c r="AQ70" s="251"/>
      <c r="AR70" s="251"/>
      <c r="AS70" s="251"/>
      <c r="AT70" s="251"/>
      <c r="AU70" s="251"/>
      <c r="AV70" s="644"/>
      <c r="AW70" s="644"/>
      <c r="AX70" s="644"/>
      <c r="AY70" s="644"/>
      <c r="AZ70" s="644"/>
      <c r="BA70" s="644"/>
      <c r="BB70"/>
      <c r="BC70" s="289"/>
      <c r="BD70" s="251"/>
      <c r="BE70" s="274"/>
      <c r="BF70" s="251"/>
      <c r="BG70" s="251"/>
      <c r="BH70" s="251"/>
      <c r="BI70" s="251"/>
      <c r="BJ70" s="251"/>
      <c r="BK70" s="251"/>
      <c r="BL70" s="251"/>
      <c r="BM70" s="251"/>
      <c r="BN70" s="251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51"/>
      <c r="BZ70" s="251"/>
      <c r="CA70" s="251"/>
      <c r="CB70" s="251"/>
      <c r="CC70" s="251"/>
      <c r="CD70" s="251"/>
      <c r="CE70" s="273"/>
      <c r="CF70" s="712"/>
      <c r="CG70" s="712"/>
      <c r="CH70" s="712"/>
      <c r="CI70" s="712"/>
      <c r="CJ70" s="712"/>
      <c r="CK70" s="712"/>
      <c r="CL70" s="712"/>
      <c r="CM70" s="712"/>
      <c r="CN70" s="712"/>
      <c r="CO70" s="712"/>
      <c r="CP70" s="712"/>
      <c r="CQ70" s="712"/>
      <c r="CR70" s="712"/>
      <c r="CS70" s="712"/>
      <c r="CT70" s="712"/>
      <c r="CU70" s="712"/>
      <c r="CV70" s="712"/>
      <c r="CW70" s="712"/>
      <c r="HX70" s="132"/>
      <c r="IU70" s="132"/>
      <c r="IV70" s="132"/>
    </row>
    <row r="71" spans="1:253" s="122" customFormat="1" ht="5.25" customHeight="1">
      <c r="A71" s="746"/>
      <c r="B71" s="755"/>
      <c r="C71" s="755"/>
      <c r="D71" s="755"/>
      <c r="E71" s="755"/>
      <c r="F71" s="755"/>
      <c r="G71" s="755"/>
      <c r="H71" s="755"/>
      <c r="I71" s="755"/>
      <c r="J71" s="755"/>
      <c r="K71" s="755"/>
      <c r="L71" s="755"/>
      <c r="M71" s="755"/>
      <c r="N71" s="755"/>
      <c r="O71" s="755"/>
      <c r="P71" s="755"/>
      <c r="Q71" s="755"/>
      <c r="R71" s="755"/>
      <c r="S71" s="755"/>
      <c r="T71" s="755"/>
      <c r="U71" s="755"/>
      <c r="V71" s="755"/>
      <c r="W71" s="755"/>
      <c r="X71" s="755"/>
      <c r="Y71" s="755"/>
      <c r="Z71" s="755"/>
      <c r="AA71" s="755"/>
      <c r="AB71" s="755"/>
      <c r="AC71" s="755"/>
      <c r="AD71" s="755"/>
      <c r="AE71" s="755"/>
      <c r="AF71" s="755"/>
      <c r="AG71" s="755"/>
      <c r="AH71" s="755"/>
      <c r="AI71" s="755"/>
      <c r="AJ71" s="755"/>
      <c r="AK71" s="755"/>
      <c r="AL71" s="755"/>
      <c r="AM71" s="755"/>
      <c r="AN71" s="755"/>
      <c r="AO71" s="755"/>
      <c r="AP71" s="755"/>
      <c r="AQ71" s="755"/>
      <c r="AR71" s="755"/>
      <c r="AS71" s="755"/>
      <c r="AT71" s="755"/>
      <c r="AU71" s="755"/>
      <c r="AV71" s="755"/>
      <c r="AW71" s="755"/>
      <c r="AX71" s="755"/>
      <c r="AY71" s="755"/>
      <c r="AZ71" s="755"/>
      <c r="BA71" s="755"/>
      <c r="BB71" s="755"/>
      <c r="BC71" s="755"/>
      <c r="BD71" s="755"/>
      <c r="BE71" s="755"/>
      <c r="BF71" s="755"/>
      <c r="BG71" s="755"/>
      <c r="BH71" s="755"/>
      <c r="BI71" s="755"/>
      <c r="BJ71" s="755"/>
      <c r="BK71" s="755"/>
      <c r="BL71" s="755"/>
      <c r="BM71" s="755"/>
      <c r="BN71" s="755"/>
      <c r="BO71" s="755"/>
      <c r="BP71" s="755"/>
      <c r="BQ71" s="755"/>
      <c r="BR71" s="755"/>
      <c r="BS71" s="755"/>
      <c r="BT71" s="755"/>
      <c r="BU71" s="755"/>
      <c r="BV71" s="755"/>
      <c r="BW71" s="755"/>
      <c r="BX71" s="755"/>
      <c r="BY71" s="755"/>
      <c r="BZ71" s="755"/>
      <c r="CA71" s="755"/>
      <c r="CB71" s="755"/>
      <c r="CC71" s="755"/>
      <c r="CD71" s="755"/>
      <c r="CE71" s="755"/>
      <c r="CF71" s="755"/>
      <c r="CG71" s="755"/>
      <c r="CH71" s="755"/>
      <c r="CI71" s="755"/>
      <c r="CJ71" s="755"/>
      <c r="CK71" s="755"/>
      <c r="CL71" s="755"/>
      <c r="CM71" s="755"/>
      <c r="CN71" s="755"/>
      <c r="CO71" s="755"/>
      <c r="CP71" s="755"/>
      <c r="CQ71" s="755"/>
      <c r="CR71" s="755"/>
      <c r="CS71" s="755"/>
      <c r="CT71" s="755"/>
      <c r="CU71" s="755"/>
      <c r="CV71" s="755"/>
      <c r="CW71" s="755"/>
      <c r="IA71" s="342"/>
      <c r="IB71" s="342"/>
      <c r="IC71" s="342"/>
      <c r="ID71" s="342"/>
      <c r="IE71" s="342"/>
      <c r="IF71" s="342"/>
      <c r="IG71" s="342"/>
      <c r="IH71" s="342"/>
      <c r="II71" s="342"/>
      <c r="IJ71" s="342"/>
      <c r="IK71" s="342"/>
      <c r="IL71" s="342"/>
      <c r="IM71" s="342"/>
      <c r="IN71" s="342"/>
      <c r="IO71" s="342"/>
      <c r="IP71" s="342"/>
      <c r="IQ71" s="342"/>
      <c r="IR71" s="342"/>
      <c r="IS71" s="342"/>
    </row>
    <row r="72" spans="1:101" ht="11.25" customHeight="1">
      <c r="A72" s="746"/>
      <c r="B72" s="674" t="s">
        <v>390</v>
      </c>
      <c r="C72" s="307" t="s">
        <v>365</v>
      </c>
      <c r="D72" s="380">
        <v>100000</v>
      </c>
      <c r="E72" s="604">
        <v>12</v>
      </c>
      <c r="F72" s="382">
        <v>0</v>
      </c>
      <c r="G72" s="383">
        <v>0.1</v>
      </c>
      <c r="H72" s="384" t="s">
        <v>291</v>
      </c>
      <c r="I72" s="600">
        <v>34200</v>
      </c>
      <c r="J72" s="600">
        <v>340000</v>
      </c>
      <c r="K72" s="607">
        <v>120000</v>
      </c>
      <c r="L72" s="394" t="s">
        <v>256</v>
      </c>
      <c r="M72" s="387">
        <v>30</v>
      </c>
      <c r="N72" s="600">
        <v>38500</v>
      </c>
      <c r="O72" s="600">
        <v>578</v>
      </c>
      <c r="P72" s="331">
        <v>0</v>
      </c>
      <c r="Q72" s="332"/>
      <c r="R72" s="332"/>
      <c r="S72" s="390"/>
      <c r="T72" s="390"/>
      <c r="U72" s="390"/>
      <c r="V72" s="390"/>
      <c r="W72" s="390"/>
      <c r="X72" s="390"/>
      <c r="Y72" s="390"/>
      <c r="Z72" s="390"/>
      <c r="AA72" s="390"/>
      <c r="AB72" s="390"/>
      <c r="AC72" s="390"/>
      <c r="AD72" s="390"/>
      <c r="AE72" s="390"/>
      <c r="AF72" s="390"/>
      <c r="AG72" s="390"/>
      <c r="AH72" s="390"/>
      <c r="AI72" s="390"/>
      <c r="AJ72" s="390"/>
      <c r="AK72" s="390"/>
      <c r="AL72" s="390"/>
      <c r="AM72" s="390"/>
      <c r="AN72" s="390"/>
      <c r="AO72" s="390"/>
      <c r="AP72" s="390"/>
      <c r="AQ72" s="390"/>
      <c r="AR72" s="390"/>
      <c r="AS72" s="390"/>
      <c r="AT72" s="390"/>
      <c r="AU72" s="390"/>
      <c r="AV72" s="390"/>
      <c r="AW72" s="390"/>
      <c r="AX72" s="390"/>
      <c r="AY72" s="390"/>
      <c r="AZ72" s="390"/>
      <c r="BA72" s="390"/>
      <c r="BB72"/>
      <c r="BC72" s="228"/>
      <c r="BD72" s="251"/>
      <c r="BE72" s="251"/>
      <c r="BF72" s="251"/>
      <c r="BG72" s="228"/>
      <c r="BH72" s="251"/>
      <c r="BI72" s="251"/>
      <c r="BJ72" s="251"/>
      <c r="BK72" s="251"/>
      <c r="BL72" s="290"/>
      <c r="BM72" s="251"/>
      <c r="BN72" s="251"/>
      <c r="BO72" s="251"/>
      <c r="BP72" s="251"/>
      <c r="BQ72" s="251"/>
      <c r="BR72" s="251"/>
      <c r="BS72" s="251"/>
      <c r="BT72" s="251"/>
      <c r="BU72" s="251"/>
      <c r="BV72" s="251"/>
      <c r="BW72" s="251"/>
      <c r="BX72" s="251"/>
      <c r="BY72" s="260"/>
      <c r="BZ72" s="260"/>
      <c r="CA72" s="251"/>
      <c r="CB72" s="251"/>
      <c r="CC72" s="251"/>
      <c r="CD72" s="262"/>
      <c r="CE72" s="251"/>
      <c r="CF72" s="251"/>
      <c r="CG72" s="251"/>
      <c r="CH72" s="251"/>
      <c r="CI72" s="251"/>
      <c r="CJ72" s="251"/>
      <c r="CK72" s="251"/>
      <c r="CL72" s="251"/>
      <c r="CM72" s="251"/>
      <c r="CN72" s="251"/>
      <c r="CO72" s="251"/>
      <c r="CP72" s="251"/>
      <c r="CQ72" s="251"/>
      <c r="CR72" s="251"/>
      <c r="CS72" s="251"/>
      <c r="CT72" s="251"/>
      <c r="CU72" s="251"/>
      <c r="CV72" s="251"/>
      <c r="CW72" s="251"/>
    </row>
    <row r="73" spans="1:101" ht="11.25" customHeight="1">
      <c r="A73" s="746"/>
      <c r="B73" s="674"/>
      <c r="C73" s="363"/>
      <c r="D73" s="323"/>
      <c r="E73" s="604"/>
      <c r="F73" s="605"/>
      <c r="G73" s="604"/>
      <c r="H73" s="606"/>
      <c r="I73" s="600"/>
      <c r="J73" s="600"/>
      <c r="K73" s="607"/>
      <c r="L73" s="394"/>
      <c r="M73" s="387"/>
      <c r="N73" s="600"/>
      <c r="O73" s="600"/>
      <c r="P73" s="331"/>
      <c r="Q73" s="332"/>
      <c r="R73" s="332"/>
      <c r="S73" s="390"/>
      <c r="T73" s="390"/>
      <c r="U73" s="390"/>
      <c r="V73" s="390"/>
      <c r="W73" s="390"/>
      <c r="X73" s="390"/>
      <c r="Y73" s="390"/>
      <c r="Z73" s="390"/>
      <c r="AA73" s="390"/>
      <c r="AB73" s="390"/>
      <c r="AC73" s="390"/>
      <c r="AD73" s="390"/>
      <c r="AE73" s="390"/>
      <c r="AF73" s="390"/>
      <c r="AG73" s="390"/>
      <c r="AH73" s="390"/>
      <c r="AI73" s="390"/>
      <c r="AJ73" s="390"/>
      <c r="AK73" s="390"/>
      <c r="AL73" s="390"/>
      <c r="AM73" s="390"/>
      <c r="AN73" s="390"/>
      <c r="AO73" s="390"/>
      <c r="AP73" s="390"/>
      <c r="AQ73" s="390"/>
      <c r="AR73" s="390"/>
      <c r="AS73" s="390"/>
      <c r="AT73" s="390"/>
      <c r="AU73" s="390"/>
      <c r="AV73" s="390"/>
      <c r="AW73" s="390"/>
      <c r="AX73" s="390"/>
      <c r="AY73" s="390"/>
      <c r="AZ73" s="390"/>
      <c r="BA73" s="390"/>
      <c r="BB73"/>
      <c r="BC73" s="228"/>
      <c r="BD73" s="228"/>
      <c r="BE73" s="228"/>
      <c r="BF73" s="228"/>
      <c r="BG73" s="228"/>
      <c r="BH73" s="228"/>
      <c r="BI73" s="228"/>
      <c r="BJ73" s="228"/>
      <c r="BK73" s="228"/>
      <c r="BL73" s="228"/>
      <c r="BM73" s="228"/>
      <c r="BN73" s="228"/>
      <c r="BO73" s="228"/>
      <c r="BP73" s="228"/>
      <c r="BQ73" s="228"/>
      <c r="BR73" s="228"/>
      <c r="BS73" s="228"/>
      <c r="BT73" s="228"/>
      <c r="BU73" s="228"/>
      <c r="BV73" s="228"/>
      <c r="BW73" s="228"/>
      <c r="BX73" s="228"/>
      <c r="BY73" s="260"/>
      <c r="BZ73" s="260"/>
      <c r="CA73" s="251"/>
      <c r="CB73" s="251"/>
      <c r="CC73" s="251"/>
      <c r="CD73" s="251"/>
      <c r="CE73" s="251"/>
      <c r="CF73" s="251"/>
      <c r="CG73" s="251"/>
      <c r="CH73" s="251"/>
      <c r="CI73" s="251"/>
      <c r="CJ73" s="251"/>
      <c r="CK73" s="251"/>
      <c r="CL73" s="251"/>
      <c r="CM73" s="251"/>
      <c r="CN73" s="251"/>
      <c r="CO73" s="251"/>
      <c r="CP73" s="251"/>
      <c r="CQ73" s="251"/>
      <c r="CR73" s="251"/>
      <c r="CS73" s="251"/>
      <c r="CT73" s="251"/>
      <c r="CU73" s="251"/>
      <c r="CV73" s="251"/>
      <c r="CW73" s="251"/>
    </row>
    <row r="74" spans="1:101" ht="11.25" customHeight="1">
      <c r="A74" s="746"/>
      <c r="B74" s="674"/>
      <c r="C74" s="323"/>
      <c r="D74" s="323"/>
      <c r="E74" s="604"/>
      <c r="F74" s="605"/>
      <c r="G74" s="604"/>
      <c r="H74" s="606"/>
      <c r="I74" s="600"/>
      <c r="J74" s="600"/>
      <c r="K74" s="607"/>
      <c r="L74" s="394"/>
      <c r="M74" s="387"/>
      <c r="N74" s="600"/>
      <c r="O74" s="600"/>
      <c r="P74" s="331"/>
      <c r="Q74" s="756"/>
      <c r="R74" s="332"/>
      <c r="S74" s="390"/>
      <c r="T74" s="390"/>
      <c r="U74" s="390"/>
      <c r="V74" s="390"/>
      <c r="W74" s="390"/>
      <c r="X74" s="390"/>
      <c r="Y74" s="390"/>
      <c r="Z74" s="390"/>
      <c r="AA74" s="390"/>
      <c r="AB74" s="390"/>
      <c r="AC74" s="390"/>
      <c r="AD74" s="390"/>
      <c r="AE74" s="390"/>
      <c r="AF74" s="390"/>
      <c r="AG74" s="390"/>
      <c r="AH74" s="390"/>
      <c r="AI74" s="390"/>
      <c r="AJ74" s="390"/>
      <c r="AK74" s="390"/>
      <c r="AL74" s="390"/>
      <c r="AM74" s="390"/>
      <c r="AN74" s="390"/>
      <c r="AO74" s="390"/>
      <c r="AP74" s="390"/>
      <c r="AQ74" s="390"/>
      <c r="AR74" s="390"/>
      <c r="AS74" s="390"/>
      <c r="AT74" s="390"/>
      <c r="AU74" s="390"/>
      <c r="AV74" s="390"/>
      <c r="AW74" s="390"/>
      <c r="AX74" s="390"/>
      <c r="AY74" s="390"/>
      <c r="AZ74" s="390"/>
      <c r="BA74" s="390"/>
      <c r="BB74"/>
      <c r="BC74" s="228"/>
      <c r="BD74" s="228"/>
      <c r="BE74" s="228"/>
      <c r="BF74" s="228"/>
      <c r="BG74" s="228"/>
      <c r="BH74" s="228"/>
      <c r="BI74" s="228"/>
      <c r="BJ74" s="228"/>
      <c r="BK74" s="228"/>
      <c r="BL74" s="228"/>
      <c r="BM74" s="228"/>
      <c r="BN74" s="228"/>
      <c r="BO74" s="228"/>
      <c r="BP74" s="228"/>
      <c r="BQ74" s="228"/>
      <c r="BR74" s="228"/>
      <c r="BS74" s="228"/>
      <c r="BT74" s="228"/>
      <c r="BU74" s="228"/>
      <c r="BV74" s="228"/>
      <c r="BW74" s="228"/>
      <c r="BX74" s="228"/>
      <c r="BY74" s="260"/>
      <c r="BZ74" s="260"/>
      <c r="CA74" s="251"/>
      <c r="CB74" s="251"/>
      <c r="CC74" s="251"/>
      <c r="CD74" s="251"/>
      <c r="CE74" s="251"/>
      <c r="CF74" s="251"/>
      <c r="CG74" s="251"/>
      <c r="CH74" s="251"/>
      <c r="CI74" s="251"/>
      <c r="CJ74" s="251"/>
      <c r="CK74" s="251"/>
      <c r="CL74" s="251"/>
      <c r="CM74" s="251"/>
      <c r="CN74" s="251"/>
      <c r="CO74" s="251"/>
      <c r="CP74" s="251"/>
      <c r="CQ74" s="251"/>
      <c r="CR74" s="251"/>
      <c r="CS74" s="251"/>
      <c r="CT74" s="251"/>
      <c r="CU74" s="251"/>
      <c r="CV74" s="251"/>
      <c r="CW74" s="251"/>
    </row>
    <row r="75" spans="1:253" s="122" customFormat="1" ht="5.25" customHeight="1">
      <c r="A75" s="746"/>
      <c r="B75" s="278"/>
      <c r="C75" s="278"/>
      <c r="D75" s="278"/>
      <c r="E75" s="278"/>
      <c r="F75" s="278"/>
      <c r="G75" s="278"/>
      <c r="H75" s="278"/>
      <c r="I75" s="278"/>
      <c r="J75" s="278"/>
      <c r="K75" s="278"/>
      <c r="L75" s="278"/>
      <c r="M75" s="278"/>
      <c r="N75" s="278"/>
      <c r="O75" s="278"/>
      <c r="P75" s="278"/>
      <c r="Q75" s="278"/>
      <c r="R75" s="278"/>
      <c r="S75" s="278"/>
      <c r="T75" s="278"/>
      <c r="U75" s="278"/>
      <c r="V75" s="278"/>
      <c r="W75" s="278"/>
      <c r="X75" s="278"/>
      <c r="Y75" s="278"/>
      <c r="Z75" s="278"/>
      <c r="AA75" s="278"/>
      <c r="AB75" s="278"/>
      <c r="AC75" s="278"/>
      <c r="AD75" s="278"/>
      <c r="AE75" s="278"/>
      <c r="AF75" s="278"/>
      <c r="AG75" s="278"/>
      <c r="AH75" s="278"/>
      <c r="AI75" s="278"/>
      <c r="AJ75" s="278"/>
      <c r="AK75" s="278"/>
      <c r="AL75" s="278"/>
      <c r="AM75" s="278"/>
      <c r="AN75" s="278"/>
      <c r="AO75" s="278"/>
      <c r="AP75" s="278"/>
      <c r="AQ75" s="278"/>
      <c r="AR75" s="278"/>
      <c r="AS75" s="278"/>
      <c r="AT75" s="278"/>
      <c r="AU75" s="278"/>
      <c r="AV75" s="278"/>
      <c r="AW75" s="278"/>
      <c r="AX75" s="278"/>
      <c r="AY75" s="278"/>
      <c r="AZ75" s="278"/>
      <c r="BA75" s="278"/>
      <c r="BB75" s="278"/>
      <c r="BC75" s="278"/>
      <c r="BD75" s="278"/>
      <c r="BE75" s="278"/>
      <c r="BF75" s="278"/>
      <c r="BG75" s="278"/>
      <c r="BH75" s="278"/>
      <c r="BI75" s="278"/>
      <c r="BJ75" s="278"/>
      <c r="BK75" s="278"/>
      <c r="BL75" s="278"/>
      <c r="BM75" s="278"/>
      <c r="BN75" s="278"/>
      <c r="BO75" s="278"/>
      <c r="BP75" s="278"/>
      <c r="BQ75" s="278"/>
      <c r="BR75" s="278"/>
      <c r="BS75" s="278"/>
      <c r="BT75" s="278"/>
      <c r="BU75" s="278"/>
      <c r="BV75" s="278"/>
      <c r="BW75" s="278"/>
      <c r="BX75" s="278"/>
      <c r="BY75" s="278"/>
      <c r="BZ75" s="278"/>
      <c r="CA75" s="278"/>
      <c r="CB75" s="278"/>
      <c r="CC75" s="278"/>
      <c r="CD75" s="278"/>
      <c r="CE75" s="278"/>
      <c r="CF75" s="278"/>
      <c r="CG75" s="278"/>
      <c r="CH75" s="278"/>
      <c r="CI75" s="278"/>
      <c r="CJ75" s="278"/>
      <c r="CK75" s="278"/>
      <c r="CL75" s="278"/>
      <c r="CM75" s="278"/>
      <c r="CN75" s="278"/>
      <c r="CO75" s="278"/>
      <c r="CP75" s="278"/>
      <c r="CQ75" s="278"/>
      <c r="CR75" s="278"/>
      <c r="CS75" s="278"/>
      <c r="CT75" s="278"/>
      <c r="CU75" s="278"/>
      <c r="CV75" s="278"/>
      <c r="CW75" s="278"/>
      <c r="HZ75" s="342"/>
      <c r="IA75" s="342"/>
      <c r="IB75" s="342"/>
      <c r="IC75" s="342"/>
      <c r="ID75" s="342"/>
      <c r="IE75" s="342"/>
      <c r="IF75" s="342"/>
      <c r="IG75" s="342"/>
      <c r="IH75" s="342"/>
      <c r="II75" s="342"/>
      <c r="IJ75" s="342"/>
      <c r="IK75" s="342"/>
      <c r="IL75" s="342"/>
      <c r="IM75" s="342"/>
      <c r="IN75" s="342"/>
      <c r="IO75" s="342"/>
      <c r="IP75" s="342"/>
      <c r="IQ75" s="342"/>
      <c r="IR75" s="342"/>
      <c r="IS75" s="342"/>
    </row>
    <row r="76" spans="1:101" ht="11.25" customHeight="1">
      <c r="A76" s="746"/>
      <c r="B76" s="674" t="s">
        <v>391</v>
      </c>
      <c r="C76" s="307" t="s">
        <v>365</v>
      </c>
      <c r="D76" s="380">
        <v>100000</v>
      </c>
      <c r="E76" s="604">
        <v>12</v>
      </c>
      <c r="F76" s="382">
        <v>0</v>
      </c>
      <c r="G76" s="383">
        <v>0.1</v>
      </c>
      <c r="H76" s="384" t="s">
        <v>291</v>
      </c>
      <c r="I76" s="600">
        <v>34200</v>
      </c>
      <c r="J76" s="600">
        <v>340000</v>
      </c>
      <c r="K76" s="607">
        <v>120000</v>
      </c>
      <c r="L76" s="394" t="s">
        <v>256</v>
      </c>
      <c r="M76" s="757" t="s">
        <v>392</v>
      </c>
      <c r="N76" s="600">
        <v>38500</v>
      </c>
      <c r="O76" s="600">
        <v>578</v>
      </c>
      <c r="P76" s="331">
        <v>0</v>
      </c>
      <c r="Q76" s="332"/>
      <c r="R76" s="332"/>
      <c r="S76" s="390"/>
      <c r="T76" s="390"/>
      <c r="U76" s="390"/>
      <c r="V76" s="390"/>
      <c r="W76" s="390"/>
      <c r="X76" s="390"/>
      <c r="Y76" s="390"/>
      <c r="Z76" s="390"/>
      <c r="AA76" s="390"/>
      <c r="AB76" s="390"/>
      <c r="AC76" s="390"/>
      <c r="AD76" s="390"/>
      <c r="AE76" s="390"/>
      <c r="AF76" s="390"/>
      <c r="AG76" s="390"/>
      <c r="AH76" s="390"/>
      <c r="AI76" s="390"/>
      <c r="AJ76" s="390"/>
      <c r="AK76" s="390"/>
      <c r="AL76" s="390"/>
      <c r="AM76" s="390"/>
      <c r="AN76" s="390"/>
      <c r="AO76" s="390"/>
      <c r="AP76" s="390"/>
      <c r="AQ76" s="390"/>
      <c r="AR76" s="390"/>
      <c r="AS76" s="390"/>
      <c r="AT76" s="390"/>
      <c r="AU76" s="390"/>
      <c r="AV76" s="390"/>
      <c r="AW76" s="390"/>
      <c r="AX76" s="390"/>
      <c r="AY76" s="390"/>
      <c r="AZ76" s="390"/>
      <c r="BA76" s="390"/>
      <c r="BB76"/>
      <c r="BC76" s="251"/>
      <c r="BD76" s="251"/>
      <c r="BE76" s="251"/>
      <c r="BF76" s="251"/>
      <c r="BG76" s="251"/>
      <c r="BH76" s="251"/>
      <c r="BI76" s="251"/>
      <c r="BJ76" s="251"/>
      <c r="BK76" s="251"/>
      <c r="BL76" s="251"/>
      <c r="BM76" s="251"/>
      <c r="BN76" s="251"/>
      <c r="BO76" s="251"/>
      <c r="BP76" s="251"/>
      <c r="BQ76" s="251"/>
      <c r="BR76" s="251"/>
      <c r="BS76" s="251"/>
      <c r="BT76" s="251"/>
      <c r="BU76" s="251"/>
      <c r="BV76" s="251"/>
      <c r="BW76" s="251"/>
      <c r="BX76" s="251"/>
      <c r="BY76" s="251"/>
      <c r="BZ76" s="251"/>
      <c r="CA76" s="251"/>
      <c r="CB76" s="251"/>
      <c r="CC76" s="251"/>
      <c r="CD76" s="251"/>
      <c r="CE76" s="251"/>
      <c r="CF76" s="251"/>
      <c r="CG76" s="251"/>
      <c r="CH76" s="251"/>
      <c r="CI76" s="251"/>
      <c r="CJ76" s="251"/>
      <c r="CK76" s="251"/>
      <c r="CL76" s="251"/>
      <c r="CM76" s="251"/>
      <c r="CN76" s="251"/>
      <c r="CO76" s="251"/>
      <c r="CP76" s="251"/>
      <c r="CQ76" s="251"/>
      <c r="CR76" s="251"/>
      <c r="CS76" s="251"/>
      <c r="CT76" s="251"/>
      <c r="CU76" s="251"/>
      <c r="CV76" s="251"/>
      <c r="CW76" s="251"/>
    </row>
    <row r="77" spans="1:101" ht="11.25" customHeight="1">
      <c r="A77" s="746"/>
      <c r="B77" s="674"/>
      <c r="C77" s="363"/>
      <c r="D77" s="323"/>
      <c r="E77" s="604"/>
      <c r="F77" s="605"/>
      <c r="G77" s="604"/>
      <c r="H77" s="606"/>
      <c r="I77" s="600"/>
      <c r="J77" s="600"/>
      <c r="K77" s="607"/>
      <c r="L77" s="394"/>
      <c r="M77" s="757"/>
      <c r="N77" s="600"/>
      <c r="O77" s="600"/>
      <c r="P77" s="331"/>
      <c r="Q77" s="332"/>
      <c r="R77" s="332"/>
      <c r="S77" s="390"/>
      <c r="T77" s="390"/>
      <c r="U77" s="390"/>
      <c r="V77" s="390"/>
      <c r="W77" s="390"/>
      <c r="X77" s="390"/>
      <c r="Y77" s="390"/>
      <c r="Z77" s="390"/>
      <c r="AA77" s="390"/>
      <c r="AB77" s="390"/>
      <c r="AC77" s="390"/>
      <c r="AD77" s="390"/>
      <c r="AE77" s="390"/>
      <c r="AF77" s="390"/>
      <c r="AG77" s="390"/>
      <c r="AH77" s="390"/>
      <c r="AI77" s="390"/>
      <c r="AJ77" s="390"/>
      <c r="AK77" s="390"/>
      <c r="AL77" s="390"/>
      <c r="AM77" s="390"/>
      <c r="AN77" s="390"/>
      <c r="AO77" s="390"/>
      <c r="AP77" s="390"/>
      <c r="AQ77" s="390"/>
      <c r="AR77" s="390"/>
      <c r="AS77" s="390"/>
      <c r="AT77" s="390"/>
      <c r="AU77" s="390"/>
      <c r="AV77" s="390"/>
      <c r="AW77" s="390"/>
      <c r="AX77" s="390"/>
      <c r="AY77" s="390"/>
      <c r="AZ77" s="390"/>
      <c r="BA77" s="390"/>
      <c r="BB77"/>
      <c r="BC77" s="251"/>
      <c r="BD77" s="251"/>
      <c r="BE77" s="251"/>
      <c r="BF77" s="251"/>
      <c r="BG77" s="251"/>
      <c r="BH77" s="251"/>
      <c r="BI77" s="251"/>
      <c r="BJ77" s="251"/>
      <c r="BK77" s="251"/>
      <c r="BL77" s="251"/>
      <c r="BM77" s="251"/>
      <c r="BN77" s="251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51"/>
      <c r="BZ77" s="251"/>
      <c r="CA77" s="251"/>
      <c r="CB77" s="251"/>
      <c r="CC77" s="251"/>
      <c r="CD77" s="251"/>
      <c r="CE77" s="251"/>
      <c r="CF77" s="251"/>
      <c r="CG77" s="251"/>
      <c r="CH77" s="251"/>
      <c r="CI77" s="251"/>
      <c r="CJ77" s="251"/>
      <c r="CK77" s="251"/>
      <c r="CL77" s="251"/>
      <c r="CM77" s="251"/>
      <c r="CN77" s="251"/>
      <c r="CO77" s="251"/>
      <c r="CP77" s="251"/>
      <c r="CQ77" s="251"/>
      <c r="CR77" s="251"/>
      <c r="CS77" s="251"/>
      <c r="CT77" s="251"/>
      <c r="CU77" s="251"/>
      <c r="CV77" s="251"/>
      <c r="CW77" s="251"/>
    </row>
    <row r="78" spans="1:101" ht="11.25" customHeight="1">
      <c r="A78" s="746"/>
      <c r="B78" s="674"/>
      <c r="C78" s="323"/>
      <c r="D78" s="323"/>
      <c r="E78" s="604"/>
      <c r="F78" s="605"/>
      <c r="G78" s="604"/>
      <c r="H78" s="606"/>
      <c r="I78" s="600"/>
      <c r="J78" s="600"/>
      <c r="K78" s="607"/>
      <c r="L78" s="394"/>
      <c r="M78" s="757"/>
      <c r="N78" s="600"/>
      <c r="O78" s="600"/>
      <c r="P78" s="331"/>
      <c r="Q78" s="756"/>
      <c r="R78" s="332"/>
      <c r="S78" s="390"/>
      <c r="T78" s="390"/>
      <c r="U78" s="390"/>
      <c r="V78" s="390"/>
      <c r="W78" s="390"/>
      <c r="X78" s="390"/>
      <c r="Y78" s="390"/>
      <c r="Z78" s="390"/>
      <c r="AA78" s="390"/>
      <c r="AB78" s="390"/>
      <c r="AC78" s="390"/>
      <c r="AD78" s="390"/>
      <c r="AE78" s="390"/>
      <c r="AF78" s="390"/>
      <c r="AG78" s="390"/>
      <c r="AH78" s="390"/>
      <c r="AI78" s="390"/>
      <c r="AJ78" s="390"/>
      <c r="AK78" s="390"/>
      <c r="AL78" s="390"/>
      <c r="AM78" s="390"/>
      <c r="AN78" s="390"/>
      <c r="AO78" s="390"/>
      <c r="AP78" s="390"/>
      <c r="AQ78" s="390"/>
      <c r="AR78" s="390"/>
      <c r="AS78" s="390"/>
      <c r="AT78" s="390"/>
      <c r="AU78" s="390"/>
      <c r="AV78" s="390"/>
      <c r="AW78" s="390"/>
      <c r="AX78" s="390"/>
      <c r="AY78" s="390"/>
      <c r="AZ78" s="390"/>
      <c r="BA78" s="390"/>
      <c r="BB78"/>
      <c r="BC78" s="251"/>
      <c r="BD78" s="251"/>
      <c r="BE78" s="251"/>
      <c r="BF78" s="251"/>
      <c r="BG78" s="251"/>
      <c r="BH78" s="251"/>
      <c r="BI78" s="251"/>
      <c r="BJ78" s="251"/>
      <c r="BK78" s="251"/>
      <c r="BL78" s="251"/>
      <c r="BM78" s="251"/>
      <c r="BN78" s="251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51"/>
      <c r="BZ78" s="251"/>
      <c r="CA78" s="251"/>
      <c r="CB78" s="251"/>
      <c r="CC78" s="251"/>
      <c r="CD78" s="251"/>
      <c r="CE78" s="251"/>
      <c r="CF78" s="251"/>
      <c r="CG78" s="251"/>
      <c r="CH78" s="251"/>
      <c r="CI78" s="251"/>
      <c r="CJ78" s="251"/>
      <c r="CK78" s="251"/>
      <c r="CL78" s="251"/>
      <c r="CM78" s="251"/>
      <c r="CN78" s="251"/>
      <c r="CO78" s="251"/>
      <c r="CP78" s="251"/>
      <c r="CQ78" s="251"/>
      <c r="CR78" s="251"/>
      <c r="CS78" s="251"/>
      <c r="CT78" s="251"/>
      <c r="CU78" s="251"/>
      <c r="CV78" s="251"/>
      <c r="CW78" s="251"/>
    </row>
    <row r="79" spans="1:253" s="122" customFormat="1" ht="5.25" customHeight="1">
      <c r="A79" s="278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HZ79" s="342"/>
      <c r="IA79" s="342"/>
      <c r="IB79" s="342"/>
      <c r="IC79" s="342"/>
      <c r="ID79" s="342"/>
      <c r="IE79" s="342"/>
      <c r="IF79" s="342"/>
      <c r="IG79" s="342"/>
      <c r="IH79" s="342"/>
      <c r="II79" s="342"/>
      <c r="IJ79" s="342"/>
      <c r="IK79" s="342"/>
      <c r="IL79" s="342"/>
      <c r="IM79" s="342"/>
      <c r="IN79" s="342"/>
      <c r="IO79" s="342"/>
      <c r="IP79" s="342"/>
      <c r="IQ79" s="342"/>
      <c r="IR79" s="342"/>
      <c r="IS79" s="342"/>
    </row>
    <row r="80" spans="1:231" ht="11.25" customHeight="1">
      <c r="A80" s="743" t="s">
        <v>324</v>
      </c>
      <c r="B80" s="563" t="s">
        <v>393</v>
      </c>
      <c r="C80" s="307" t="s">
        <v>365</v>
      </c>
      <c r="D80" s="265">
        <v>333</v>
      </c>
      <c r="E80" s="604">
        <v>321</v>
      </c>
      <c r="F80" s="605">
        <v>35</v>
      </c>
      <c r="G80" s="758">
        <v>48.5</v>
      </c>
      <c r="H80" s="751" t="s">
        <v>387</v>
      </c>
      <c r="I80" s="600">
        <v>890</v>
      </c>
      <c r="J80" s="600">
        <v>8000</v>
      </c>
      <c r="K80" s="607">
        <v>250</v>
      </c>
      <c r="L80" s="759" t="s">
        <v>388</v>
      </c>
      <c r="M80" s="606" t="s">
        <v>389</v>
      </c>
      <c r="N80" s="600">
        <v>5500</v>
      </c>
      <c r="O80" s="600">
        <v>121</v>
      </c>
      <c r="P80" s="366">
        <f>SUM(R80:R80)</f>
        <v>6</v>
      </c>
      <c r="Q80" s="389" t="s">
        <v>328</v>
      </c>
      <c r="R80" s="348">
        <v>6</v>
      </c>
      <c r="S80" s="211"/>
      <c r="T80" s="212"/>
      <c r="U80" s="213"/>
      <c r="V80" s="251"/>
      <c r="W80" s="251"/>
      <c r="X80" s="167"/>
      <c r="Y80" s="251"/>
      <c r="Z80" s="251"/>
      <c r="AA80" s="251"/>
      <c r="AB80" s="251"/>
      <c r="AC80" s="220"/>
      <c r="AD80" s="251"/>
      <c r="AE80" s="251"/>
      <c r="AF80" s="629"/>
      <c r="AG80" s="251"/>
      <c r="AH80" s="225"/>
      <c r="AI80" s="251"/>
      <c r="AJ80" s="251"/>
      <c r="AK80" s="629"/>
      <c r="AL80" s="629"/>
      <c r="AM80" s="251"/>
      <c r="AN80" s="251"/>
      <c r="AO80" s="251"/>
      <c r="AP80" s="230"/>
      <c r="AQ80" s="252"/>
      <c r="AR80" s="252"/>
      <c r="AS80" s="252"/>
      <c r="AT80" s="251"/>
      <c r="AU80" s="515"/>
      <c r="AV80" s="515"/>
      <c r="AW80" s="515"/>
      <c r="AX80" s="515"/>
      <c r="AY80" s="515"/>
      <c r="AZ80" s="515"/>
      <c r="BA80" s="515"/>
      <c r="BB80" s="760"/>
      <c r="BC80" s="761"/>
      <c r="BD80" s="761"/>
      <c r="BE80" s="761"/>
      <c r="BF80" s="761"/>
      <c r="BG80" s="761"/>
      <c r="BH80" s="761"/>
      <c r="BI80" s="761"/>
      <c r="BJ80" s="762"/>
      <c r="BK80" s="763"/>
      <c r="BL80" s="763"/>
      <c r="BM80" s="763"/>
      <c r="BN80" s="763"/>
      <c r="BO80" s="762"/>
      <c r="BP80" s="764"/>
      <c r="BQ80" s="762"/>
      <c r="BR80" s="762"/>
      <c r="BS80" s="762"/>
      <c r="BT80" s="765"/>
      <c r="BU80" s="762"/>
      <c r="BV80" s="766"/>
      <c r="BW80" s="762"/>
      <c r="BX80" s="762"/>
      <c r="BY80" s="767"/>
      <c r="BZ80" s="767"/>
      <c r="CA80" s="762"/>
      <c r="CB80" s="762"/>
      <c r="CC80" s="762"/>
      <c r="CD80" s="768"/>
      <c r="CE80" s="762"/>
      <c r="CF80" s="762"/>
      <c r="CG80" s="769"/>
      <c r="CH80" s="769"/>
      <c r="CI80" s="769"/>
      <c r="CJ80" s="769"/>
      <c r="CK80" s="615"/>
      <c r="CL80" s="615"/>
      <c r="CM80" s="769"/>
      <c r="CN80" s="615"/>
      <c r="CO80" s="770"/>
      <c r="CP80" s="771"/>
      <c r="CQ80" s="615"/>
      <c r="CR80" s="770"/>
      <c r="CS80" s="615"/>
      <c r="CT80" s="615"/>
      <c r="CU80" s="615"/>
      <c r="CV80" s="770"/>
      <c r="CW80" s="615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</row>
    <row r="81" spans="1:101" s="122" customFormat="1" ht="5.25" customHeight="1">
      <c r="A81" s="414"/>
      <c r="B81" s="414"/>
      <c r="C81" s="414"/>
      <c r="D81" s="414"/>
      <c r="E81" s="414"/>
      <c r="F81" s="414"/>
      <c r="G81" s="414"/>
      <c r="H81" s="414"/>
      <c r="I81" s="414"/>
      <c r="J81" s="414"/>
      <c r="K81" s="414"/>
      <c r="L81" s="414"/>
      <c r="M81" s="414"/>
      <c r="N81" s="414"/>
      <c r="O81" s="414"/>
      <c r="P81" s="414"/>
      <c r="Q81" s="414"/>
      <c r="R81" s="414"/>
      <c r="S81" s="414"/>
      <c r="T81" s="414"/>
      <c r="U81" s="414"/>
      <c r="V81" s="414"/>
      <c r="W81" s="414"/>
      <c r="X81" s="414"/>
      <c r="Y81" s="414"/>
      <c r="Z81" s="414"/>
      <c r="AA81" s="414"/>
      <c r="AB81" s="414"/>
      <c r="AC81" s="414"/>
      <c r="AD81" s="414"/>
      <c r="AE81" s="414"/>
      <c r="AF81" s="414"/>
      <c r="AG81" s="414"/>
      <c r="AH81" s="414"/>
      <c r="AI81" s="414"/>
      <c r="AJ81" s="414"/>
      <c r="AK81" s="414"/>
      <c r="AL81" s="414"/>
      <c r="AM81" s="414"/>
      <c r="AN81" s="414"/>
      <c r="AO81" s="414"/>
      <c r="AP81" s="414"/>
      <c r="AQ81" s="414"/>
      <c r="AR81" s="414"/>
      <c r="AS81" s="414"/>
      <c r="AT81" s="414"/>
      <c r="AU81" s="414"/>
      <c r="AV81" s="414"/>
      <c r="AW81" s="414"/>
      <c r="AX81" s="414"/>
      <c r="AY81" s="414"/>
      <c r="AZ81" s="414"/>
      <c r="BA81" s="414"/>
      <c r="BB81" s="414"/>
      <c r="BC81" s="414"/>
      <c r="BD81" s="414"/>
      <c r="BE81" s="414"/>
      <c r="BF81" s="414"/>
      <c r="BG81" s="414"/>
      <c r="BH81" s="414"/>
      <c r="BI81" s="414"/>
      <c r="BJ81" s="414"/>
      <c r="BK81" s="414"/>
      <c r="BL81" s="414"/>
      <c r="BM81" s="414"/>
      <c r="BN81" s="414"/>
      <c r="BO81" s="414"/>
      <c r="BP81" s="414"/>
      <c r="BQ81" s="414"/>
      <c r="BR81" s="414"/>
      <c r="BS81" s="414"/>
      <c r="BT81" s="414"/>
      <c r="BU81" s="414"/>
      <c r="BV81" s="414"/>
      <c r="BW81" s="414"/>
      <c r="BX81" s="414"/>
      <c r="BY81" s="414"/>
      <c r="BZ81" s="414"/>
      <c r="CA81" s="414"/>
      <c r="CB81" s="414"/>
      <c r="CC81" s="414"/>
      <c r="CD81" s="414"/>
      <c r="CE81" s="414"/>
      <c r="CF81" s="414"/>
      <c r="CG81" s="414"/>
      <c r="CH81" s="414"/>
      <c r="CI81" s="414"/>
      <c r="CJ81" s="414"/>
      <c r="CK81" s="414"/>
      <c r="CL81" s="414"/>
      <c r="CM81" s="414"/>
      <c r="CN81" s="414"/>
      <c r="CO81" s="414"/>
      <c r="CP81" s="414"/>
      <c r="CQ81" s="414"/>
      <c r="CR81" s="414"/>
      <c r="CS81" s="414"/>
      <c r="CT81" s="414"/>
      <c r="CU81" s="414"/>
      <c r="CV81" s="414"/>
      <c r="CW81" s="414"/>
    </row>
    <row r="82" spans="1:104" ht="11.25" customHeight="1">
      <c r="A82"/>
      <c r="K82"/>
      <c r="L82"/>
      <c r="M82"/>
      <c r="BC82" s="417"/>
      <c r="BD82" s="417"/>
      <c r="BE82" s="417"/>
      <c r="BF82" s="417"/>
      <c r="BG82" s="417"/>
      <c r="BH82" s="417"/>
      <c r="BI82" s="417"/>
      <c r="BJ82"/>
      <c r="BK82" s="418"/>
      <c r="BL82" s="418"/>
      <c r="BM82" s="418"/>
      <c r="BN82" s="418"/>
      <c r="BO82"/>
      <c r="BP82" s="419"/>
      <c r="BQ82"/>
      <c r="BR82" s="420"/>
      <c r="BS82" s="420"/>
      <c r="BT82" s="420"/>
      <c r="BU82"/>
      <c r="BV82" s="421"/>
      <c r="BW82" s="421"/>
      <c r="BX82"/>
      <c r="BY82" s="422"/>
      <c r="BZ82" s="422"/>
      <c r="CA82"/>
      <c r="CB82" s="423"/>
      <c r="CC82"/>
      <c r="CD82" s="424"/>
      <c r="CE82"/>
      <c r="CF82" s="425"/>
      <c r="CG82" s="425"/>
      <c r="CH82" s="425"/>
      <c r="CI82" s="425"/>
      <c r="CJ82" s="425"/>
      <c r="CK82" s="425"/>
      <c r="CL82" s="425"/>
      <c r="CM82" s="425"/>
      <c r="CN82" s="425"/>
      <c r="CO82"/>
      <c r="CP82" s="207"/>
      <c r="CQ82" s="207"/>
      <c r="CR82"/>
      <c r="CS82" s="426"/>
      <c r="CT82" s="426"/>
      <c r="CU82" s="426"/>
      <c r="CV82"/>
      <c r="CW82"/>
      <c r="CX82"/>
      <c r="CY82"/>
      <c r="CZ82"/>
    </row>
    <row r="83" spans="1:240" ht="11.25" customHeight="1">
      <c r="A83" s="122"/>
      <c r="B83" s="123"/>
      <c r="C83" s="124" t="s">
        <v>295</v>
      </c>
      <c r="E83" s="124"/>
      <c r="F83" s="124"/>
      <c r="G83" s="124"/>
      <c r="L83" s="128"/>
      <c r="M83" s="128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BB83"/>
      <c r="BC83" s="417" t="s">
        <v>296</v>
      </c>
      <c r="BD83" s="417"/>
      <c r="BE83" s="417"/>
      <c r="BF83" s="417"/>
      <c r="BG83" s="417"/>
      <c r="BH83" s="417"/>
      <c r="BI83" s="417"/>
      <c r="BJ83"/>
      <c r="BK83" s="418" t="s">
        <v>297</v>
      </c>
      <c r="BL83" s="418"/>
      <c r="BM83" s="418"/>
      <c r="BN83" s="418"/>
      <c r="BO83"/>
      <c r="BP83" s="419"/>
      <c r="BQ83" s="427"/>
      <c r="BR83" s="420"/>
      <c r="BS83" s="420"/>
      <c r="BT83" s="420"/>
      <c r="BV83" s="421"/>
      <c r="BW83" s="421"/>
      <c r="BX83" s="133"/>
      <c r="BY83" s="422"/>
      <c r="BZ83" s="422"/>
      <c r="CA83" s="133"/>
      <c r="CB83" s="423"/>
      <c r="CD83" s="424"/>
      <c r="CF83" s="425"/>
      <c r="CG83" s="425"/>
      <c r="CH83" s="425"/>
      <c r="CI83" s="425"/>
      <c r="CJ83" s="425"/>
      <c r="CK83" s="428"/>
      <c r="CL83" s="428"/>
      <c r="CM83" s="428"/>
      <c r="CN83" s="428"/>
      <c r="CP83" s="429" t="s">
        <v>298</v>
      </c>
      <c r="CQ83" s="429"/>
      <c r="CR83" s="429"/>
      <c r="CS83" s="429"/>
      <c r="CT83" s="429"/>
      <c r="CU83" s="426"/>
      <c r="CW83"/>
      <c r="HX83" s="132"/>
      <c r="HY83" s="132"/>
      <c r="HZ83" s="132"/>
      <c r="IA83" s="132"/>
      <c r="IB83" s="132"/>
      <c r="IC83" s="132"/>
      <c r="ID83" s="132"/>
      <c r="IE83" s="132"/>
      <c r="IF83" s="132"/>
    </row>
    <row r="84" spans="1:240" ht="11.25" customHeight="1">
      <c r="A84" s="122"/>
      <c r="B84" s="123"/>
      <c r="D84" s="132"/>
      <c r="E84" s="132"/>
      <c r="F84" s="132"/>
      <c r="G84" s="132"/>
      <c r="H84" s="132"/>
      <c r="I84" s="132"/>
      <c r="J84" s="132"/>
      <c r="K84" s="132"/>
      <c r="L84" s="132"/>
      <c r="M84" s="132"/>
      <c r="N84" s="132"/>
      <c r="O84" s="132"/>
      <c r="P84" s="132"/>
      <c r="Q84" s="132"/>
      <c r="R84" s="132"/>
      <c r="V84" s="416"/>
      <c r="W84" s="416"/>
      <c r="X84" s="416"/>
      <c r="Y84" s="416"/>
      <c r="Z84" s="416"/>
      <c r="AA84" s="416"/>
      <c r="AB84" s="416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 s="419"/>
      <c r="BQ84"/>
      <c r="BR84" s="420"/>
      <c r="BS84" s="420"/>
      <c r="BT84" s="420"/>
      <c r="BV84" s="421"/>
      <c r="BW84" s="421"/>
      <c r="BX84" s="133"/>
      <c r="BY84" s="422"/>
      <c r="BZ84" s="422"/>
      <c r="CA84" s="133"/>
      <c r="CB84" s="423"/>
      <c r="CD84" s="424"/>
      <c r="CF84" s="428"/>
      <c r="CG84" s="428"/>
      <c r="CH84" s="428"/>
      <c r="CI84" s="428"/>
      <c r="CJ84" s="428"/>
      <c r="CK84" s="428"/>
      <c r="CL84" s="428"/>
      <c r="CM84" s="428"/>
      <c r="CN84" s="428"/>
      <c r="CQ84"/>
      <c r="CR84"/>
      <c r="CS84" s="430" t="s">
        <v>299</v>
      </c>
      <c r="CT84" s="430"/>
      <c r="CU84" s="430"/>
      <c r="CV84" s="430"/>
      <c r="CW84" s="430"/>
      <c r="CX84"/>
      <c r="CY84" s="431"/>
      <c r="CZ84" s="431"/>
      <c r="HX84" s="132"/>
      <c r="HY84" s="132"/>
      <c r="HZ84" s="132"/>
      <c r="IA84" s="132"/>
      <c r="IB84" s="132"/>
      <c r="IC84" s="132"/>
      <c r="ID84" s="132"/>
      <c r="IE84" s="132"/>
      <c r="IF84" s="132"/>
    </row>
    <row r="85" spans="1:240" ht="11.25" customHeight="1">
      <c r="A85" s="122"/>
      <c r="B85" s="123"/>
      <c r="D85" s="125"/>
      <c r="G85" s="126"/>
      <c r="L85" s="128"/>
      <c r="M85" s="128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 s="432" t="s">
        <v>300</v>
      </c>
      <c r="BP85" s="432"/>
      <c r="BQ85" s="432"/>
      <c r="BR85" s="432"/>
      <c r="BS85" s="432"/>
      <c r="BT85" s="432"/>
      <c r="BU85" s="432"/>
      <c r="BV85" s="432"/>
      <c r="BW85" s="432"/>
      <c r="BX85" s="432"/>
      <c r="BY85" s="422"/>
      <c r="BZ85" s="422"/>
      <c r="CA85" s="133"/>
      <c r="CB85" s="423"/>
      <c r="CD85" s="424"/>
      <c r="CE85"/>
      <c r="CF85" s="433" t="s">
        <v>301</v>
      </c>
      <c r="CG85" s="433"/>
      <c r="CH85" s="433"/>
      <c r="CI85" s="433"/>
      <c r="CJ85" s="433"/>
      <c r="CK85" s="433"/>
      <c r="CL85" s="433"/>
      <c r="CM85" s="433"/>
      <c r="CN85" s="433"/>
      <c r="CQ85"/>
      <c r="CR85"/>
      <c r="CS85" s="434" t="s">
        <v>302</v>
      </c>
      <c r="CT85" s="434"/>
      <c r="CU85" s="434"/>
      <c r="CV85" s="434"/>
      <c r="CW85" s="434"/>
      <c r="HX85" s="132"/>
      <c r="HY85" s="132"/>
      <c r="HZ85" s="132"/>
      <c r="IA85" s="132"/>
      <c r="IB85" s="132"/>
      <c r="IC85" s="132"/>
      <c r="ID85" s="132"/>
      <c r="IE85" s="132"/>
      <c r="IF85" s="132"/>
    </row>
    <row r="86" spans="1:240" ht="11.25" customHeight="1">
      <c r="A86" s="122"/>
      <c r="B86" s="123"/>
      <c r="C86" s="435"/>
      <c r="D86" s="125"/>
      <c r="G86" s="126"/>
      <c r="L86" s="128"/>
      <c r="M86" s="128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 s="420"/>
      <c r="BS86" s="420"/>
      <c r="BT86" s="420"/>
      <c r="BV86" s="421"/>
      <c r="BW86" s="421"/>
      <c r="BX86" s="133"/>
      <c r="BY86" s="422"/>
      <c r="BZ86" s="422"/>
      <c r="CA86" s="133"/>
      <c r="CB86" s="423"/>
      <c r="CD86" s="424"/>
      <c r="CW86"/>
      <c r="CX86"/>
      <c r="CY86"/>
      <c r="HX86" s="132"/>
      <c r="HY86" s="132"/>
      <c r="HZ86" s="132"/>
      <c r="IA86" s="132"/>
      <c r="IB86" s="132"/>
      <c r="IC86" s="132"/>
      <c r="ID86" s="132"/>
      <c r="IE86" s="132"/>
      <c r="IF86" s="132"/>
    </row>
    <row r="87" spans="1:240" ht="11.25" customHeight="1">
      <c r="A87" s="122"/>
      <c r="B87" s="123"/>
      <c r="C87" s="436" t="s">
        <v>303</v>
      </c>
      <c r="D87" s="436"/>
      <c r="E87" s="436"/>
      <c r="F87" s="436"/>
      <c r="G87" s="436"/>
      <c r="H87" s="436"/>
      <c r="I87" s="436"/>
      <c r="J87" s="436"/>
      <c r="K87" s="436"/>
      <c r="L87" s="436"/>
      <c r="M87" s="436"/>
      <c r="BB87"/>
      <c r="BC87"/>
      <c r="BD87"/>
      <c r="BE87"/>
      <c r="BF87"/>
      <c r="BG87"/>
      <c r="BH87"/>
      <c r="BI87"/>
      <c r="BR87" s="437" t="s">
        <v>304</v>
      </c>
      <c r="BS87" s="437"/>
      <c r="BT87" s="437"/>
      <c r="BU87" s="437"/>
      <c r="BV87" s="437"/>
      <c r="BW87" s="437"/>
      <c r="BX87" s="438"/>
      <c r="BY87" s="422"/>
      <c r="BZ87" s="422"/>
      <c r="CA87" s="438"/>
      <c r="CB87" s="423"/>
      <c r="CD87" s="424"/>
      <c r="CF87"/>
      <c r="CG87"/>
      <c r="CH87"/>
      <c r="CI87"/>
      <c r="CW87"/>
      <c r="HX87" s="132"/>
      <c r="HY87" s="132"/>
      <c r="HZ87" s="132"/>
      <c r="IA87" s="132"/>
      <c r="IB87" s="132"/>
      <c r="IC87" s="132"/>
      <c r="ID87" s="132"/>
      <c r="IE87" s="132"/>
      <c r="IF87" s="132"/>
    </row>
    <row r="88" spans="1:240" ht="11.25" customHeight="1">
      <c r="A88" s="122"/>
      <c r="B88" s="123"/>
      <c r="D88" s="125"/>
      <c r="G88" s="126"/>
      <c r="L88" s="128"/>
      <c r="M88" s="128"/>
      <c r="AE88"/>
      <c r="AU88" s="132"/>
      <c r="AV88" s="132"/>
      <c r="BB88"/>
      <c r="BC88"/>
      <c r="BD88"/>
      <c r="BE88"/>
      <c r="BF88"/>
      <c r="BV88" s="421"/>
      <c r="BW88" s="421"/>
      <c r="BX88" s="133"/>
      <c r="BY88" s="422"/>
      <c r="BZ88" s="422"/>
      <c r="CA88" s="133"/>
      <c r="CB88" s="423"/>
      <c r="CD88" s="424"/>
      <c r="CW88"/>
      <c r="HX88" s="132"/>
      <c r="HY88" s="132"/>
      <c r="HZ88" s="132"/>
      <c r="IA88" s="132"/>
      <c r="IB88" s="132"/>
      <c r="IC88" s="132"/>
      <c r="ID88" s="132"/>
      <c r="IE88" s="132"/>
      <c r="IF88" s="132"/>
    </row>
    <row r="89" spans="1:240" ht="11.25" customHeight="1">
      <c r="A89" s="122"/>
      <c r="B89" s="123"/>
      <c r="D89" s="125"/>
      <c r="G89" s="126"/>
      <c r="L89" s="128"/>
      <c r="M89" s="128"/>
      <c r="BB89"/>
      <c r="BC89"/>
      <c r="BD89"/>
      <c r="BE89"/>
      <c r="BF89"/>
      <c r="BV89" s="439" t="s">
        <v>305</v>
      </c>
      <c r="BW89" s="439"/>
      <c r="BX89" s="439"/>
      <c r="BY89" s="439"/>
      <c r="BZ89" s="439"/>
      <c r="CA89" s="439"/>
      <c r="CB89" s="439"/>
      <c r="CC89" s="439"/>
      <c r="CD89" s="439"/>
      <c r="CE89" s="439"/>
      <c r="CF89" s="440"/>
      <c r="CW89"/>
      <c r="HX89" s="132"/>
      <c r="HY89" s="132"/>
      <c r="HZ89" s="132"/>
      <c r="IA89" s="132"/>
      <c r="IB89" s="132"/>
      <c r="IC89" s="132"/>
      <c r="ID89" s="132"/>
      <c r="IE89" s="132"/>
      <c r="IF89" s="132"/>
    </row>
    <row r="90" spans="1:240" ht="11.25" customHeight="1">
      <c r="A90" s="122"/>
      <c r="B90" s="123"/>
      <c r="D90" s="125"/>
      <c r="G90" s="126"/>
      <c r="L90" s="128"/>
      <c r="M90" s="128"/>
      <c r="BB90"/>
      <c r="BC90"/>
      <c r="BD90"/>
      <c r="BE90"/>
      <c r="BF90"/>
      <c r="BV90" s="133"/>
      <c r="BW90" s="133"/>
      <c r="BX90" s="133"/>
      <c r="BY90" s="422"/>
      <c r="BZ90" s="422"/>
      <c r="CA90" s="133"/>
      <c r="CB90" s="423"/>
      <c r="CD90" s="424"/>
      <c r="CU90"/>
      <c r="CW90"/>
      <c r="HX90" s="132"/>
      <c r="HY90" s="132"/>
      <c r="HZ90" s="132"/>
      <c r="IA90" s="132"/>
      <c r="IB90" s="132"/>
      <c r="IC90" s="132"/>
      <c r="ID90" s="132"/>
      <c r="IE90" s="132"/>
      <c r="IF90" s="132"/>
    </row>
    <row r="91" spans="1:240" ht="11.25" customHeight="1">
      <c r="A91" s="122"/>
      <c r="B91" s="123"/>
      <c r="D91" s="125"/>
      <c r="G91" s="126"/>
      <c r="L91" s="128"/>
      <c r="M91" s="128"/>
      <c r="BB91"/>
      <c r="BC91"/>
      <c r="BD91"/>
      <c r="BE91"/>
      <c r="BF91"/>
      <c r="BV91" s="133"/>
      <c r="BW91" s="133"/>
      <c r="BX91" s="133"/>
      <c r="BY91" s="441" t="s">
        <v>306</v>
      </c>
      <c r="BZ91" s="441"/>
      <c r="CA91" s="441"/>
      <c r="CB91" s="441"/>
      <c r="CC91" s="441"/>
      <c r="CD91" s="441"/>
      <c r="CE91" s="431"/>
      <c r="CF91" s="431"/>
      <c r="CG91" s="431"/>
      <c r="CH91" s="431"/>
      <c r="CI91" s="431"/>
      <c r="CJ91" s="431"/>
      <c r="CW91"/>
      <c r="HX91" s="132"/>
      <c r="HY91" s="132"/>
      <c r="HZ91" s="132"/>
      <c r="IA91" s="132"/>
      <c r="IB91" s="132"/>
      <c r="IC91" s="132"/>
      <c r="ID91" s="132"/>
      <c r="IE91" s="132"/>
      <c r="IF91" s="132"/>
    </row>
    <row r="92" spans="1:240" ht="11.25" customHeight="1">
      <c r="A92" s="122"/>
      <c r="B92" s="123"/>
      <c r="D92" s="125"/>
      <c r="G92" s="126"/>
      <c r="L92" s="128"/>
      <c r="M92" s="128"/>
      <c r="O92" s="442"/>
      <c r="P92" s="443"/>
      <c r="Q92" s="444"/>
      <c r="R92" s="445"/>
      <c r="S92" s="133"/>
      <c r="T92" s="133"/>
      <c r="U92" s="133"/>
      <c r="V92" s="133"/>
      <c r="W92" s="133"/>
      <c r="X92" s="133"/>
      <c r="Y92" s="133"/>
      <c r="Z92" s="133"/>
      <c r="AA92" s="133"/>
      <c r="AB92" s="133"/>
      <c r="AC92" s="133"/>
      <c r="BB92"/>
      <c r="BC92"/>
      <c r="BD92"/>
      <c r="BE92"/>
      <c r="BF92"/>
      <c r="BV92" s="133"/>
      <c r="BW92" s="133"/>
      <c r="BX92" s="133"/>
      <c r="BY92" s="133"/>
      <c r="BZ92" s="133"/>
      <c r="CA92" s="133"/>
      <c r="CB92" s="423"/>
      <c r="CD92" s="424"/>
      <c r="CW92"/>
      <c r="HX92" s="132"/>
      <c r="HY92" s="132"/>
      <c r="HZ92" s="132"/>
      <c r="IA92" s="132"/>
      <c r="IB92" s="132"/>
      <c r="IC92" s="132"/>
      <c r="ID92" s="132"/>
      <c r="IE92" s="132"/>
      <c r="IF92" s="132"/>
    </row>
    <row r="93" spans="1:240" ht="11.25" customHeight="1">
      <c r="A93" s="122"/>
      <c r="B93" s="123"/>
      <c r="D93" s="125"/>
      <c r="G93" s="126"/>
      <c r="L93" s="128"/>
      <c r="M93" s="128"/>
      <c r="O93" s="442"/>
      <c r="P93" s="443"/>
      <c r="Q93" s="444"/>
      <c r="R93" s="445"/>
      <c r="S93" s="133"/>
      <c r="T93" s="133"/>
      <c r="U93" s="133"/>
      <c r="V93" s="133"/>
      <c r="W93" s="133"/>
      <c r="X93" s="133"/>
      <c r="Y93" s="133"/>
      <c r="Z93" s="133"/>
      <c r="AA93" s="133"/>
      <c r="AB93" s="133"/>
      <c r="AC93" s="133"/>
      <c r="BB93"/>
      <c r="BC93"/>
      <c r="BD93"/>
      <c r="BE93"/>
      <c r="BF93"/>
      <c r="BV93" s="133"/>
      <c r="BW93" s="133"/>
      <c r="BX93" s="133"/>
      <c r="BY93" s="133"/>
      <c r="BZ93" s="133"/>
      <c r="CA93" s="446" t="s">
        <v>307</v>
      </c>
      <c r="CB93" s="447"/>
      <c r="CC93" s="447"/>
      <c r="CD93" s="447"/>
      <c r="CE93" s="447"/>
      <c r="CF93" s="447"/>
      <c r="CG93" s="447"/>
      <c r="CH93" s="447"/>
      <c r="CI93" s="431"/>
      <c r="CJ93" s="431"/>
      <c r="CK93" s="431"/>
      <c r="CL93" s="431"/>
      <c r="CW93"/>
      <c r="HX93" s="132"/>
      <c r="HY93" s="132"/>
      <c r="HZ93" s="132"/>
      <c r="IA93" s="132"/>
      <c r="IB93" s="132"/>
      <c r="IC93" s="132"/>
      <c r="ID93" s="132"/>
      <c r="IE93" s="132"/>
      <c r="IF93" s="132"/>
    </row>
    <row r="94" spans="1:240" ht="11.25" customHeight="1">
      <c r="A94" s="122"/>
      <c r="B94" s="123"/>
      <c r="D94" s="125"/>
      <c r="G94" s="126"/>
      <c r="L94" s="128"/>
      <c r="M94" s="128"/>
      <c r="O94" s="442"/>
      <c r="P94" s="443"/>
      <c r="Q94" s="444"/>
      <c r="R94" s="445"/>
      <c r="S94" s="133"/>
      <c r="T94" s="133"/>
      <c r="U94" s="133"/>
      <c r="V94" s="133"/>
      <c r="W94" s="133"/>
      <c r="X94" s="133"/>
      <c r="Y94" s="133"/>
      <c r="Z94" s="133"/>
      <c r="AA94" s="133"/>
      <c r="AB94" s="133"/>
      <c r="AC94" s="133"/>
      <c r="BB94"/>
      <c r="BC94"/>
      <c r="BD94"/>
      <c r="BE94"/>
      <c r="BF94"/>
      <c r="BV94" s="133"/>
      <c r="BW94" s="133"/>
      <c r="BX94" s="133"/>
      <c r="BY94" s="133"/>
      <c r="BZ94" s="133"/>
      <c r="CA94" s="133"/>
      <c r="CB94" s="133"/>
      <c r="CD94" s="424"/>
      <c r="CW94"/>
      <c r="HX94" s="132"/>
      <c r="HY94" s="132"/>
      <c r="HZ94" s="132"/>
      <c r="IA94" s="132"/>
      <c r="IB94" s="132"/>
      <c r="IC94" s="132"/>
      <c r="ID94" s="132"/>
      <c r="IE94" s="132"/>
      <c r="IF94" s="132"/>
    </row>
    <row r="95" spans="1:240" ht="11.25" customHeight="1">
      <c r="A95" s="122"/>
      <c r="B95" s="123"/>
      <c r="D95" s="125"/>
      <c r="G95" s="126"/>
      <c r="L95" s="128"/>
      <c r="M95" s="128"/>
      <c r="O95" s="442"/>
      <c r="P95" s="342"/>
      <c r="Q95" s="448"/>
      <c r="R95" s="448"/>
      <c r="S95" s="448"/>
      <c r="T95" s="448"/>
      <c r="U95" s="448"/>
      <c r="V95" s="448"/>
      <c r="W95" s="448"/>
      <c r="X95" s="448"/>
      <c r="Y95" s="448"/>
      <c r="Z95" s="448"/>
      <c r="AA95" s="448"/>
      <c r="AB95" s="133"/>
      <c r="AC95" s="133"/>
      <c r="BB95"/>
      <c r="BV95" s="133"/>
      <c r="BW95" s="133"/>
      <c r="BX95" s="133"/>
      <c r="BY95" s="133"/>
      <c r="BZ95" s="133"/>
      <c r="CA95" s="133"/>
      <c r="CB95" s="133"/>
      <c r="CC95" s="449" t="s">
        <v>308</v>
      </c>
      <c r="CD95" s="449"/>
      <c r="CE95" s="449"/>
      <c r="CF95" s="449"/>
      <c r="CG95" s="449"/>
      <c r="CH95" s="449"/>
      <c r="CI95" s="449"/>
      <c r="CJ95" s="449"/>
      <c r="CK95" s="449"/>
      <c r="CL95" s="431"/>
      <c r="CM95" s="431"/>
      <c r="CN95" s="431"/>
      <c r="CS95"/>
      <c r="CW95"/>
      <c r="HX95" s="132"/>
      <c r="HY95" s="132"/>
      <c r="HZ95" s="132"/>
      <c r="IA95" s="132"/>
      <c r="IB95" s="132"/>
      <c r="IC95" s="132"/>
      <c r="ID95" s="132"/>
      <c r="IE95" s="132"/>
      <c r="IF95" s="132"/>
    </row>
    <row r="96" spans="11:104" ht="11.25" customHeight="1">
      <c r="K96"/>
      <c r="L96"/>
      <c r="M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 s="133"/>
      <c r="CZ96" s="133"/>
    </row>
    <row r="97" spans="11:104" ht="11.25" customHeight="1">
      <c r="K97"/>
      <c r="L97"/>
      <c r="M97"/>
      <c r="BV97" s="133"/>
      <c r="BW97" s="133"/>
      <c r="BX97" s="133"/>
      <c r="BY97" s="133"/>
      <c r="BZ97" s="133"/>
      <c r="CA97" s="133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Z97" s="133"/>
    </row>
    <row r="98" spans="11:13" ht="11.25" customHeight="1">
      <c r="K98"/>
      <c r="L98"/>
      <c r="M98"/>
    </row>
    <row r="99" spans="11:13" ht="11.25" customHeight="1">
      <c r="K99"/>
      <c r="L99"/>
      <c r="M99"/>
    </row>
    <row r="100" spans="11:13" ht="11.25" customHeight="1">
      <c r="K100"/>
      <c r="L100"/>
      <c r="M100"/>
    </row>
    <row r="101" spans="11:13" ht="11.25" customHeight="1">
      <c r="K101"/>
      <c r="L101"/>
      <c r="M101"/>
    </row>
    <row r="102" spans="11:13" ht="11.25" customHeight="1">
      <c r="K102"/>
      <c r="L102"/>
      <c r="M102"/>
    </row>
    <row r="103" spans="11:13" ht="11.25" customHeight="1">
      <c r="K103"/>
      <c r="L103"/>
      <c r="M103"/>
    </row>
    <row r="104" spans="11:13" ht="11.25" customHeight="1">
      <c r="K104"/>
      <c r="L104"/>
      <c r="M104"/>
    </row>
    <row r="105" spans="11:13" ht="11.25" customHeight="1">
      <c r="K105"/>
      <c r="L105"/>
      <c r="M105"/>
    </row>
    <row r="106" spans="11:13" ht="11.25" customHeight="1">
      <c r="K106"/>
      <c r="L106"/>
      <c r="M106"/>
    </row>
    <row r="107" spans="11:13" ht="11.25" customHeight="1">
      <c r="K107"/>
      <c r="L107"/>
      <c r="M107"/>
    </row>
    <row r="108" spans="11:13" ht="11.25" customHeight="1">
      <c r="K108"/>
      <c r="L108"/>
      <c r="M108"/>
    </row>
    <row r="109" spans="11:13" ht="11.25" customHeight="1">
      <c r="K109"/>
      <c r="L109"/>
      <c r="M109"/>
    </row>
    <row r="110" spans="11:13" ht="11.25" customHeight="1">
      <c r="K110"/>
      <c r="L110"/>
      <c r="M110"/>
    </row>
    <row r="111" spans="11:13" ht="11.25" customHeight="1">
      <c r="K111"/>
      <c r="L111"/>
      <c r="M111"/>
    </row>
    <row r="112" spans="11:13" ht="11.25" customHeight="1">
      <c r="K112"/>
      <c r="L112"/>
      <c r="M112"/>
    </row>
    <row r="113" spans="11:13" ht="12">
      <c r="K113"/>
      <c r="L113"/>
      <c r="M113"/>
    </row>
    <row r="114" spans="11:13" ht="12">
      <c r="K114"/>
      <c r="L114"/>
      <c r="M114"/>
    </row>
    <row r="115" spans="11:13" ht="12">
      <c r="K115"/>
      <c r="L115"/>
      <c r="M115"/>
    </row>
    <row r="116" spans="11:13" ht="12">
      <c r="K116"/>
      <c r="L116"/>
      <c r="M116"/>
    </row>
    <row r="117" spans="11:13" ht="12">
      <c r="K117"/>
      <c r="L117"/>
      <c r="M117"/>
    </row>
    <row r="118" spans="11:13" ht="12">
      <c r="K118"/>
      <c r="L118"/>
      <c r="M118"/>
    </row>
    <row r="119" spans="11:13" ht="12">
      <c r="K119"/>
      <c r="L119"/>
      <c r="M119"/>
    </row>
    <row r="120" spans="11:13" ht="12">
      <c r="K120"/>
      <c r="L120"/>
      <c r="M120"/>
    </row>
    <row r="121" spans="12:13" ht="12">
      <c r="L121"/>
      <c r="M121"/>
    </row>
    <row r="122" spans="12:13" ht="12">
      <c r="L122"/>
      <c r="M122"/>
    </row>
    <row r="123" spans="12:13" ht="12">
      <c r="L123"/>
      <c r="M123"/>
    </row>
    <row r="124" spans="12:13" ht="12">
      <c r="L124"/>
      <c r="M124"/>
    </row>
    <row r="125" spans="12:13" ht="12">
      <c r="L125"/>
      <c r="M125"/>
    </row>
    <row r="126" spans="12:13" ht="12">
      <c r="L126"/>
      <c r="M126"/>
    </row>
    <row r="127" spans="12:13" ht="12">
      <c r="L127"/>
      <c r="M127"/>
    </row>
    <row r="128" spans="12:13" ht="12">
      <c r="L128"/>
      <c r="M128"/>
    </row>
    <row r="129" spans="12:13" ht="12">
      <c r="L129"/>
      <c r="M129"/>
    </row>
    <row r="130" spans="12:13" ht="12">
      <c r="L130"/>
      <c r="M130"/>
    </row>
    <row r="131" spans="12:13" ht="12">
      <c r="L131"/>
      <c r="M131"/>
    </row>
    <row r="132" spans="12:13" ht="12">
      <c r="L132"/>
      <c r="M132"/>
    </row>
    <row r="133" spans="12:13" ht="12">
      <c r="L133"/>
      <c r="M133"/>
    </row>
    <row r="134" spans="12:13" ht="12">
      <c r="L134"/>
      <c r="M134"/>
    </row>
    <row r="135" spans="12:13" ht="12">
      <c r="L135"/>
      <c r="M135"/>
    </row>
    <row r="136" spans="12:13" ht="12">
      <c r="L136"/>
      <c r="M136"/>
    </row>
    <row r="137" spans="12:13" ht="12">
      <c r="L137"/>
      <c r="M137"/>
    </row>
    <row r="138" spans="12:13" ht="12">
      <c r="L138"/>
      <c r="M138"/>
    </row>
    <row r="139" spans="12:13" ht="12">
      <c r="L139"/>
      <c r="M139"/>
    </row>
    <row r="140" spans="12:13" ht="12">
      <c r="L140"/>
      <c r="M140"/>
    </row>
    <row r="141" spans="12:13" ht="12">
      <c r="L141"/>
      <c r="M141"/>
    </row>
    <row r="142" spans="12:13" ht="12">
      <c r="L142"/>
      <c r="M142"/>
    </row>
    <row r="143" spans="12:13" ht="12">
      <c r="L143"/>
      <c r="M143"/>
    </row>
    <row r="144" spans="12:13" ht="12">
      <c r="L144"/>
      <c r="M144"/>
    </row>
    <row r="145" spans="12:13" ht="12">
      <c r="L145"/>
      <c r="M145"/>
    </row>
    <row r="146" spans="12:13" ht="12">
      <c r="L146"/>
      <c r="M146"/>
    </row>
    <row r="147" spans="12:13" ht="12">
      <c r="L147"/>
      <c r="M147"/>
    </row>
    <row r="148" spans="12:13" ht="12">
      <c r="L148"/>
      <c r="M148"/>
    </row>
    <row r="149" spans="12:13" ht="12">
      <c r="L149"/>
      <c r="M149"/>
    </row>
    <row r="150" spans="12:13" ht="12">
      <c r="L150"/>
      <c r="M150"/>
    </row>
    <row r="151" spans="12:13" ht="12">
      <c r="L151"/>
      <c r="M151"/>
    </row>
    <row r="152" spans="12:13" ht="12">
      <c r="L152"/>
      <c r="M152"/>
    </row>
    <row r="153" spans="12:13" ht="12">
      <c r="L153"/>
      <c r="M153"/>
    </row>
    <row r="154" spans="12:13" ht="12">
      <c r="L154"/>
      <c r="M154"/>
    </row>
    <row r="155" spans="12:13" ht="12">
      <c r="L155"/>
      <c r="M155"/>
    </row>
    <row r="156" spans="12:13" ht="12">
      <c r="L156"/>
      <c r="M156"/>
    </row>
    <row r="157" spans="12:13" ht="12">
      <c r="L157"/>
      <c r="M157"/>
    </row>
    <row r="158" spans="12:13" ht="12">
      <c r="L158"/>
      <c r="M158"/>
    </row>
    <row r="159" spans="12:13" ht="12">
      <c r="L159"/>
      <c r="M159"/>
    </row>
    <row r="160" spans="12:13" ht="12">
      <c r="L160"/>
      <c r="M160"/>
    </row>
    <row r="161" spans="12:13" ht="12">
      <c r="L161"/>
      <c r="M161"/>
    </row>
    <row r="162" spans="12:13" ht="12">
      <c r="L162"/>
      <c r="M162"/>
    </row>
    <row r="163" spans="12:13" ht="12">
      <c r="L163"/>
      <c r="M163"/>
    </row>
    <row r="164" spans="12:13" ht="12">
      <c r="L164"/>
      <c r="M164"/>
    </row>
    <row r="165" spans="12:13" ht="12">
      <c r="L165"/>
      <c r="M165"/>
    </row>
    <row r="166" spans="12:13" ht="12">
      <c r="L166"/>
      <c r="M166"/>
    </row>
    <row r="167" spans="12:13" ht="12">
      <c r="L167"/>
      <c r="M167"/>
    </row>
    <row r="168" spans="12:13" ht="12">
      <c r="L168"/>
      <c r="M168"/>
    </row>
    <row r="169" spans="12:13" ht="12">
      <c r="L169"/>
      <c r="M169"/>
    </row>
    <row r="170" spans="5:13" ht="12">
      <c r="E170" s="772"/>
      <c r="L170"/>
      <c r="M170"/>
    </row>
    <row r="171" spans="12:13" ht="12">
      <c r="L171"/>
      <c r="M171"/>
    </row>
    <row r="172" spans="12:13" ht="12">
      <c r="L172"/>
      <c r="M172"/>
    </row>
    <row r="173" spans="12:13" ht="12">
      <c r="L173"/>
      <c r="M173"/>
    </row>
    <row r="174" spans="12:13" ht="12">
      <c r="L174"/>
      <c r="M174"/>
    </row>
    <row r="175" spans="12:13" ht="12">
      <c r="L175"/>
      <c r="M175"/>
    </row>
    <row r="176" spans="12:13" ht="12">
      <c r="L176"/>
      <c r="M176"/>
    </row>
    <row r="177" spans="12:13" ht="12">
      <c r="L177"/>
      <c r="M177"/>
    </row>
    <row r="178" spans="12:13" ht="12">
      <c r="L178"/>
      <c r="M178"/>
    </row>
    <row r="179" spans="12:13" ht="12">
      <c r="L179"/>
      <c r="M179"/>
    </row>
    <row r="180" spans="12:13" ht="12">
      <c r="L180"/>
      <c r="M180"/>
    </row>
    <row r="181" spans="12:13" ht="12">
      <c r="L181"/>
      <c r="M181"/>
    </row>
    <row r="182" spans="12:13" ht="12">
      <c r="L182"/>
      <c r="M182"/>
    </row>
    <row r="183" spans="12:13" ht="12">
      <c r="L183"/>
      <c r="M183"/>
    </row>
    <row r="184" spans="12:13" ht="12">
      <c r="L184"/>
      <c r="M184"/>
    </row>
    <row r="185" spans="12:13" ht="12">
      <c r="L185"/>
      <c r="M185"/>
    </row>
    <row r="186" spans="12:13" ht="12">
      <c r="L186"/>
      <c r="M186"/>
    </row>
    <row r="187" spans="12:13" ht="12">
      <c r="L187"/>
      <c r="M187"/>
    </row>
    <row r="188" spans="12:13" ht="12">
      <c r="L188"/>
      <c r="M188"/>
    </row>
    <row r="189" spans="12:13" ht="12">
      <c r="L189"/>
      <c r="M189"/>
    </row>
    <row r="190" spans="12:13" ht="12">
      <c r="L190"/>
      <c r="M190"/>
    </row>
    <row r="191" spans="12:13" ht="12">
      <c r="L191"/>
      <c r="M191"/>
    </row>
    <row r="192" spans="12:13" ht="12">
      <c r="L192"/>
      <c r="M192"/>
    </row>
    <row r="193" spans="12:13" ht="12">
      <c r="L193"/>
      <c r="M193"/>
    </row>
    <row r="194" spans="12:13" ht="12">
      <c r="L194"/>
      <c r="M194"/>
    </row>
    <row r="195" spans="12:13" ht="12">
      <c r="L195"/>
      <c r="M195"/>
    </row>
    <row r="196" spans="12:13" ht="12">
      <c r="L196"/>
      <c r="M196"/>
    </row>
    <row r="197" spans="12:13" ht="12">
      <c r="L197"/>
      <c r="M197"/>
    </row>
    <row r="198" spans="12:13" ht="12">
      <c r="L198"/>
      <c r="M198"/>
    </row>
    <row r="199" spans="12:13" ht="12">
      <c r="L199"/>
      <c r="M199"/>
    </row>
    <row r="200" spans="12:13" ht="12">
      <c r="L200"/>
      <c r="M200"/>
    </row>
    <row r="201" spans="12:13" ht="12">
      <c r="L201"/>
      <c r="M201"/>
    </row>
    <row r="202" spans="12:13" ht="12">
      <c r="L202"/>
      <c r="M202"/>
    </row>
  </sheetData>
  <sheetProtection selectLockedCells="1" selectUnlockedCells="1"/>
  <mergeCells count="819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26"/>
    <mergeCell ref="B4:B9"/>
    <mergeCell ref="M4:M9"/>
    <mergeCell ref="P4:P9"/>
    <mergeCell ref="BB4:BB9"/>
    <mergeCell ref="BC4:BC9"/>
    <mergeCell ref="BD4:BD9"/>
    <mergeCell ref="BE4:BE9"/>
    <mergeCell ref="BF4:BF9"/>
    <mergeCell ref="BG4:BG9"/>
    <mergeCell ref="BH4:BH9"/>
    <mergeCell ref="BI4:BI9"/>
    <mergeCell ref="BJ4:BJ9"/>
    <mergeCell ref="BK4:BK9"/>
    <mergeCell ref="BL4:BL9"/>
    <mergeCell ref="BM4:BM9"/>
    <mergeCell ref="BN4:BN9"/>
    <mergeCell ref="BO4:BO9"/>
    <mergeCell ref="BP4:BP9"/>
    <mergeCell ref="BQ4:BQ9"/>
    <mergeCell ref="BR4:BR9"/>
    <mergeCell ref="BS4:BS9"/>
    <mergeCell ref="BT4:BT9"/>
    <mergeCell ref="BU4:BU9"/>
    <mergeCell ref="BV4:BV9"/>
    <mergeCell ref="BW4:BW9"/>
    <mergeCell ref="BX4:BX9"/>
    <mergeCell ref="BY4:BY9"/>
    <mergeCell ref="BZ4:BZ9"/>
    <mergeCell ref="CA4:CA9"/>
    <mergeCell ref="CB4:CB9"/>
    <mergeCell ref="CC4:CC9"/>
    <mergeCell ref="CD4:CD9"/>
    <mergeCell ref="CE4:CE9"/>
    <mergeCell ref="CF4:CF9"/>
    <mergeCell ref="CG4:CG9"/>
    <mergeCell ref="CH4:CH9"/>
    <mergeCell ref="CI4:CI9"/>
    <mergeCell ref="CJ4:CJ9"/>
    <mergeCell ref="CK4:CK9"/>
    <mergeCell ref="CL4:CL9"/>
    <mergeCell ref="CM4:CM9"/>
    <mergeCell ref="CN4:CN9"/>
    <mergeCell ref="CO4:CO9"/>
    <mergeCell ref="CP4:CP9"/>
    <mergeCell ref="CQ4:CQ9"/>
    <mergeCell ref="CR4:CR9"/>
    <mergeCell ref="CS4:CS9"/>
    <mergeCell ref="CT4:CT9"/>
    <mergeCell ref="CU4:CU9"/>
    <mergeCell ref="CW4:CW9"/>
    <mergeCell ref="B10:CW10"/>
    <mergeCell ref="B11:B16"/>
    <mergeCell ref="M11:M16"/>
    <mergeCell ref="P11:P16"/>
    <mergeCell ref="BB11:BB16"/>
    <mergeCell ref="BC11:BC16"/>
    <mergeCell ref="BD11:BD16"/>
    <mergeCell ref="BE11:BE16"/>
    <mergeCell ref="BF11:BF16"/>
    <mergeCell ref="BG11:BG16"/>
    <mergeCell ref="BH11:BH16"/>
    <mergeCell ref="BI11:BI16"/>
    <mergeCell ref="BJ11:BJ16"/>
    <mergeCell ref="BK11:BK16"/>
    <mergeCell ref="BL11:BL16"/>
    <mergeCell ref="BM11:BM16"/>
    <mergeCell ref="BN11:BN16"/>
    <mergeCell ref="BO11:BO16"/>
    <mergeCell ref="BP11:BP16"/>
    <mergeCell ref="BQ11:BQ16"/>
    <mergeCell ref="BR11:BR16"/>
    <mergeCell ref="BS11:BS16"/>
    <mergeCell ref="BT11:BT16"/>
    <mergeCell ref="BU11:BU16"/>
    <mergeCell ref="BV11:BV16"/>
    <mergeCell ref="BW11:BW16"/>
    <mergeCell ref="BX11:BX16"/>
    <mergeCell ref="BY11:BY16"/>
    <mergeCell ref="BZ11:BZ16"/>
    <mergeCell ref="CA11:CA16"/>
    <mergeCell ref="CB11:CB16"/>
    <mergeCell ref="CC11:CC16"/>
    <mergeCell ref="CD11:CD16"/>
    <mergeCell ref="CE11:CE16"/>
    <mergeCell ref="CF11:CF16"/>
    <mergeCell ref="CG11:CG16"/>
    <mergeCell ref="CH11:CH16"/>
    <mergeCell ref="CI11:CI16"/>
    <mergeCell ref="CJ11:CJ16"/>
    <mergeCell ref="CK11:CK16"/>
    <mergeCell ref="CL11:CL16"/>
    <mergeCell ref="CM11:CM16"/>
    <mergeCell ref="CN11:CN16"/>
    <mergeCell ref="CO11:CO16"/>
    <mergeCell ref="CP11:CP16"/>
    <mergeCell ref="CQ11:CQ16"/>
    <mergeCell ref="CR11:CR16"/>
    <mergeCell ref="CS11:CS16"/>
    <mergeCell ref="CT11:CT16"/>
    <mergeCell ref="CU11:CU16"/>
    <mergeCell ref="CV11:CV16"/>
    <mergeCell ref="CW11:CW16"/>
    <mergeCell ref="B17:CW17"/>
    <mergeCell ref="B18:B22"/>
    <mergeCell ref="M18:M22"/>
    <mergeCell ref="P18:P22"/>
    <mergeCell ref="BB18:BB22"/>
    <mergeCell ref="BC18:BC22"/>
    <mergeCell ref="BD18:BD22"/>
    <mergeCell ref="BE18:BE22"/>
    <mergeCell ref="BF18:BF22"/>
    <mergeCell ref="BG18:BG22"/>
    <mergeCell ref="BH18:BH22"/>
    <mergeCell ref="BI18:BI22"/>
    <mergeCell ref="BJ18:BJ22"/>
    <mergeCell ref="BK18:BK22"/>
    <mergeCell ref="BL18:BL22"/>
    <mergeCell ref="BM18:BM22"/>
    <mergeCell ref="BN18:BN22"/>
    <mergeCell ref="BO18:BO22"/>
    <mergeCell ref="BP18:BP22"/>
    <mergeCell ref="BQ18:BQ22"/>
    <mergeCell ref="BR18:BR22"/>
    <mergeCell ref="BS18:BS22"/>
    <mergeCell ref="BT18:BT22"/>
    <mergeCell ref="BU18:BU22"/>
    <mergeCell ref="BV18:BV22"/>
    <mergeCell ref="BW18:BW22"/>
    <mergeCell ref="BX18:BX22"/>
    <mergeCell ref="BY18:BY22"/>
    <mergeCell ref="BZ18:BZ22"/>
    <mergeCell ref="CA18:CA22"/>
    <mergeCell ref="CB18:CB22"/>
    <mergeCell ref="CC18:CC22"/>
    <mergeCell ref="CD18:CD22"/>
    <mergeCell ref="CE18:CE22"/>
    <mergeCell ref="CF18:CF22"/>
    <mergeCell ref="CG18:CG22"/>
    <mergeCell ref="CH18:CH22"/>
    <mergeCell ref="CI18:CI22"/>
    <mergeCell ref="CJ18:CJ22"/>
    <mergeCell ref="CK18:CK22"/>
    <mergeCell ref="CL18:CL22"/>
    <mergeCell ref="CM18:CM22"/>
    <mergeCell ref="CN18:CN22"/>
    <mergeCell ref="CO18:CO22"/>
    <mergeCell ref="CP18:CP22"/>
    <mergeCell ref="CQ18:CQ22"/>
    <mergeCell ref="CR18:CR22"/>
    <mergeCell ref="CS18:CS22"/>
    <mergeCell ref="CT18:CT22"/>
    <mergeCell ref="CU18:CU22"/>
    <mergeCell ref="CW18:CW22"/>
    <mergeCell ref="B23:CW23"/>
    <mergeCell ref="B24:B26"/>
    <mergeCell ref="P24:P26"/>
    <mergeCell ref="S24:AL25"/>
    <mergeCell ref="BB24:BB26"/>
    <mergeCell ref="BC24:BC26"/>
    <mergeCell ref="BD24:BD26"/>
    <mergeCell ref="BE24:BE26"/>
    <mergeCell ref="BF24:BF26"/>
    <mergeCell ref="BG24:BG26"/>
    <mergeCell ref="BH24:BH26"/>
    <mergeCell ref="BI24:BI26"/>
    <mergeCell ref="BJ24:BJ26"/>
    <mergeCell ref="BK24:BK26"/>
    <mergeCell ref="BL24:BL26"/>
    <mergeCell ref="BM24:BM26"/>
    <mergeCell ref="BN24:BN26"/>
    <mergeCell ref="BO24:BO26"/>
    <mergeCell ref="BP24:BP26"/>
    <mergeCell ref="BQ24:BQ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CI24:CI26"/>
    <mergeCell ref="CJ24:CJ26"/>
    <mergeCell ref="CK24:CK26"/>
    <mergeCell ref="CL24:CL26"/>
    <mergeCell ref="CM24:CM26"/>
    <mergeCell ref="CN24:CN26"/>
    <mergeCell ref="CO24:CO26"/>
    <mergeCell ref="CP24:CP26"/>
    <mergeCell ref="CQ24:CQ26"/>
    <mergeCell ref="CR24:CR26"/>
    <mergeCell ref="CS24:CS26"/>
    <mergeCell ref="CT24:CT26"/>
    <mergeCell ref="CU24:CU26"/>
    <mergeCell ref="CV24:CV26"/>
    <mergeCell ref="CW24:CW26"/>
    <mergeCell ref="CX24:DB26"/>
    <mergeCell ref="B27:CW27"/>
    <mergeCell ref="A28:A36"/>
    <mergeCell ref="B28:B31"/>
    <mergeCell ref="M28:M31"/>
    <mergeCell ref="P28:P31"/>
    <mergeCell ref="BB28:BB31"/>
    <mergeCell ref="BC28:BC31"/>
    <mergeCell ref="BD28:BD31"/>
    <mergeCell ref="BE28:BE31"/>
    <mergeCell ref="BF28:BF31"/>
    <mergeCell ref="BG28:BG31"/>
    <mergeCell ref="BH28:BH31"/>
    <mergeCell ref="BI28:BI31"/>
    <mergeCell ref="BJ28:BJ31"/>
    <mergeCell ref="BK28:BK31"/>
    <mergeCell ref="BL28:BL31"/>
    <mergeCell ref="BM28:BM31"/>
    <mergeCell ref="BN28:BN31"/>
    <mergeCell ref="BO28:BO31"/>
    <mergeCell ref="BP28:BP31"/>
    <mergeCell ref="BQ28:BQ31"/>
    <mergeCell ref="BR28:BR31"/>
    <mergeCell ref="BS28:BS31"/>
    <mergeCell ref="BT28:BT31"/>
    <mergeCell ref="BU28:BU31"/>
    <mergeCell ref="BV28:BV31"/>
    <mergeCell ref="BW28:BW31"/>
    <mergeCell ref="BX28:BX31"/>
    <mergeCell ref="BY28:BY31"/>
    <mergeCell ref="BZ28:BZ31"/>
    <mergeCell ref="CA28:CA31"/>
    <mergeCell ref="CB28:CB31"/>
    <mergeCell ref="CC28:CC31"/>
    <mergeCell ref="CD28:CD31"/>
    <mergeCell ref="CE28:CE31"/>
    <mergeCell ref="CF28:CF31"/>
    <mergeCell ref="CG28:CG31"/>
    <mergeCell ref="CH28:CH31"/>
    <mergeCell ref="CI28:CI31"/>
    <mergeCell ref="CJ28:CJ31"/>
    <mergeCell ref="CK28:CK31"/>
    <mergeCell ref="CL28:CL31"/>
    <mergeCell ref="CM28:CM31"/>
    <mergeCell ref="CN28:CN31"/>
    <mergeCell ref="CO28:CO31"/>
    <mergeCell ref="CP28:CP31"/>
    <mergeCell ref="CQ28:CQ31"/>
    <mergeCell ref="CR28:CR31"/>
    <mergeCell ref="CS28:CS31"/>
    <mergeCell ref="CT28:CT31"/>
    <mergeCell ref="CU28:CU31"/>
    <mergeCell ref="CV28:CV31"/>
    <mergeCell ref="CW28:CW31"/>
    <mergeCell ref="B32:CW32"/>
    <mergeCell ref="B33:B36"/>
    <mergeCell ref="M33:M36"/>
    <mergeCell ref="P33:P36"/>
    <mergeCell ref="BB33:BB36"/>
    <mergeCell ref="BC33:BC36"/>
    <mergeCell ref="BD33:BD36"/>
    <mergeCell ref="BE33:BE36"/>
    <mergeCell ref="BF33:BF36"/>
    <mergeCell ref="BG33:BG36"/>
    <mergeCell ref="BH33:BH36"/>
    <mergeCell ref="BI33:BI36"/>
    <mergeCell ref="BJ33:BJ36"/>
    <mergeCell ref="BK33:BK36"/>
    <mergeCell ref="BL33:BL36"/>
    <mergeCell ref="BM33:BM36"/>
    <mergeCell ref="BN33:BN36"/>
    <mergeCell ref="BO33:BO36"/>
    <mergeCell ref="BP33:BP36"/>
    <mergeCell ref="BQ33:BQ36"/>
    <mergeCell ref="BR33:BR36"/>
    <mergeCell ref="BS33:BS36"/>
    <mergeCell ref="BT33:BT36"/>
    <mergeCell ref="BU33:BU36"/>
    <mergeCell ref="BV33:BV36"/>
    <mergeCell ref="BW33:BW36"/>
    <mergeCell ref="BX33:BX36"/>
    <mergeCell ref="BY33:BY36"/>
    <mergeCell ref="BZ33:BZ36"/>
    <mergeCell ref="CA33:CA36"/>
    <mergeCell ref="CB33:CB36"/>
    <mergeCell ref="CC33:CC36"/>
    <mergeCell ref="CD33:CD36"/>
    <mergeCell ref="CE33:CE36"/>
    <mergeCell ref="CF33:CF36"/>
    <mergeCell ref="CG33:CG36"/>
    <mergeCell ref="CH33:CH36"/>
    <mergeCell ref="CI33:CI36"/>
    <mergeCell ref="CJ33:CJ36"/>
    <mergeCell ref="CK33:CK36"/>
    <mergeCell ref="CL33:CL36"/>
    <mergeCell ref="CM33:CM36"/>
    <mergeCell ref="CN33:CN36"/>
    <mergeCell ref="CO33:CO36"/>
    <mergeCell ref="CP33:CP36"/>
    <mergeCell ref="CQ33:CQ36"/>
    <mergeCell ref="CR33:CR36"/>
    <mergeCell ref="CS33:CS36"/>
    <mergeCell ref="CT33:CT36"/>
    <mergeCell ref="CU33:CU36"/>
    <mergeCell ref="CV33:CV36"/>
    <mergeCell ref="CW33:CW36"/>
    <mergeCell ref="B37:CW37"/>
    <mergeCell ref="A38:A48"/>
    <mergeCell ref="B38:B41"/>
    <mergeCell ref="M38:M41"/>
    <mergeCell ref="P38:P41"/>
    <mergeCell ref="BB38:BB41"/>
    <mergeCell ref="BC38:BC41"/>
    <mergeCell ref="BD38:BD41"/>
    <mergeCell ref="BE38:BE41"/>
    <mergeCell ref="BF38:BF41"/>
    <mergeCell ref="BG38:BG41"/>
    <mergeCell ref="BH38:BH41"/>
    <mergeCell ref="BI38:BI41"/>
    <mergeCell ref="BJ38:BJ41"/>
    <mergeCell ref="BK38:BK41"/>
    <mergeCell ref="BL38:BL41"/>
    <mergeCell ref="BM38:BM41"/>
    <mergeCell ref="BN38:BN41"/>
    <mergeCell ref="BO38:BO41"/>
    <mergeCell ref="BP38:BP41"/>
    <mergeCell ref="BQ38:BQ41"/>
    <mergeCell ref="BR38:BR41"/>
    <mergeCell ref="BS38:BS41"/>
    <mergeCell ref="BT38:BT41"/>
    <mergeCell ref="BU38:BU41"/>
    <mergeCell ref="BV38:BV41"/>
    <mergeCell ref="BW38:BW41"/>
    <mergeCell ref="BX38:BX41"/>
    <mergeCell ref="BY38:BY41"/>
    <mergeCell ref="BZ38:BZ41"/>
    <mergeCell ref="CA38:CA41"/>
    <mergeCell ref="CB38:CB41"/>
    <mergeCell ref="CC38:CC41"/>
    <mergeCell ref="CD38:CD41"/>
    <mergeCell ref="CE38:CE41"/>
    <mergeCell ref="CF38:CF41"/>
    <mergeCell ref="CG38:CG41"/>
    <mergeCell ref="CH38:CH41"/>
    <mergeCell ref="CI38:CI41"/>
    <mergeCell ref="CJ38:CJ41"/>
    <mergeCell ref="CK38:CK41"/>
    <mergeCell ref="CL38:CL41"/>
    <mergeCell ref="CM38:CM41"/>
    <mergeCell ref="CN38:CN41"/>
    <mergeCell ref="CO38:CO41"/>
    <mergeCell ref="CP38:CP41"/>
    <mergeCell ref="CQ38:CQ41"/>
    <mergeCell ref="CR38:CR41"/>
    <mergeCell ref="CS38:CS41"/>
    <mergeCell ref="CT38:CT41"/>
    <mergeCell ref="CU38:CU41"/>
    <mergeCell ref="CV38:CV41"/>
    <mergeCell ref="CW38:CW41"/>
    <mergeCell ref="B42:CW42"/>
    <mergeCell ref="B43:B48"/>
    <mergeCell ref="M43:M48"/>
    <mergeCell ref="P43:P48"/>
    <mergeCell ref="BB43:BB48"/>
    <mergeCell ref="BC43:BC48"/>
    <mergeCell ref="BD43:BD48"/>
    <mergeCell ref="BE43:BE48"/>
    <mergeCell ref="BF43:BF48"/>
    <mergeCell ref="BG43:BG48"/>
    <mergeCell ref="BH43:BH48"/>
    <mergeCell ref="BI43:BI48"/>
    <mergeCell ref="BJ43:BJ48"/>
    <mergeCell ref="BK43:BK48"/>
    <mergeCell ref="BL43:BL48"/>
    <mergeCell ref="BM43:BM48"/>
    <mergeCell ref="BN43:BN48"/>
    <mergeCell ref="BO43:BO48"/>
    <mergeCell ref="BP43:BP48"/>
    <mergeCell ref="BQ43:BQ48"/>
    <mergeCell ref="BR43:BR48"/>
    <mergeCell ref="BS43:BS48"/>
    <mergeCell ref="BT43:BT48"/>
    <mergeCell ref="BU43:BU48"/>
    <mergeCell ref="BV43:BV48"/>
    <mergeCell ref="BW43:BW48"/>
    <mergeCell ref="BX43:BX48"/>
    <mergeCell ref="BY43:BY48"/>
    <mergeCell ref="BZ43:BZ48"/>
    <mergeCell ref="CA43:CA48"/>
    <mergeCell ref="CB43:CB48"/>
    <mergeCell ref="CC43:CC48"/>
    <mergeCell ref="CD43:CD48"/>
    <mergeCell ref="CE43:CE48"/>
    <mergeCell ref="CF43:CF48"/>
    <mergeCell ref="CG43:CG48"/>
    <mergeCell ref="CH43:CH48"/>
    <mergeCell ref="CI43:CI48"/>
    <mergeCell ref="CJ43:CJ48"/>
    <mergeCell ref="CK43:CK48"/>
    <mergeCell ref="CL43:CL48"/>
    <mergeCell ref="CM43:CM48"/>
    <mergeCell ref="CN43:CN48"/>
    <mergeCell ref="CO43:CO48"/>
    <mergeCell ref="CP43:CP48"/>
    <mergeCell ref="CQ43:CQ48"/>
    <mergeCell ref="CR43:CR48"/>
    <mergeCell ref="CS43:CS48"/>
    <mergeCell ref="CT43:CT48"/>
    <mergeCell ref="CU43:CU48"/>
    <mergeCell ref="CV43:CV48"/>
    <mergeCell ref="CW43:CW48"/>
    <mergeCell ref="B49:CW49"/>
    <mergeCell ref="A50:A58"/>
    <mergeCell ref="B50:B53"/>
    <mergeCell ref="M50:M53"/>
    <mergeCell ref="P50:P53"/>
    <mergeCell ref="BB50:BB53"/>
    <mergeCell ref="BC50:BC53"/>
    <mergeCell ref="BD50:BD53"/>
    <mergeCell ref="BE50:BE53"/>
    <mergeCell ref="BF50:BF53"/>
    <mergeCell ref="BG50:BG53"/>
    <mergeCell ref="BH50:BH53"/>
    <mergeCell ref="BI50:BI53"/>
    <mergeCell ref="BJ50:BJ53"/>
    <mergeCell ref="BK50:BK53"/>
    <mergeCell ref="BL50:BL53"/>
    <mergeCell ref="BM50:BM53"/>
    <mergeCell ref="BN50:BN53"/>
    <mergeCell ref="BO50:BO53"/>
    <mergeCell ref="BP50:BP53"/>
    <mergeCell ref="BQ50:BQ53"/>
    <mergeCell ref="BR50:BR53"/>
    <mergeCell ref="BS50:BS53"/>
    <mergeCell ref="BT50:BT53"/>
    <mergeCell ref="BU50:BU53"/>
    <mergeCell ref="BV50:BV53"/>
    <mergeCell ref="BW50:BW53"/>
    <mergeCell ref="BX50:BX53"/>
    <mergeCell ref="BY50:BY53"/>
    <mergeCell ref="BZ50:BZ53"/>
    <mergeCell ref="CA50:CA53"/>
    <mergeCell ref="CB50:CB53"/>
    <mergeCell ref="CC50:CC53"/>
    <mergeCell ref="CD50:CD53"/>
    <mergeCell ref="CE50:CE53"/>
    <mergeCell ref="CF50:CF53"/>
    <mergeCell ref="CG50:CG53"/>
    <mergeCell ref="CH50:CH53"/>
    <mergeCell ref="CI50:CI53"/>
    <mergeCell ref="CJ50:CJ53"/>
    <mergeCell ref="CK50:CK53"/>
    <mergeCell ref="CL50:CL53"/>
    <mergeCell ref="CM50:CM53"/>
    <mergeCell ref="CN50:CN53"/>
    <mergeCell ref="CO50:CO53"/>
    <mergeCell ref="CP50:CP53"/>
    <mergeCell ref="CQ50:CQ53"/>
    <mergeCell ref="CR50:CR53"/>
    <mergeCell ref="CS50:CS53"/>
    <mergeCell ref="CT50:CT53"/>
    <mergeCell ref="CU50:CU53"/>
    <mergeCell ref="CV50:CV53"/>
    <mergeCell ref="CW50:CW53"/>
    <mergeCell ref="B54:CW54"/>
    <mergeCell ref="B55:B58"/>
    <mergeCell ref="M55:M58"/>
    <mergeCell ref="P55:P58"/>
    <mergeCell ref="BB55:BB58"/>
    <mergeCell ref="BC55:BC58"/>
    <mergeCell ref="BD55:BD58"/>
    <mergeCell ref="BE55:BE58"/>
    <mergeCell ref="BF55:BF58"/>
    <mergeCell ref="BG55:BG58"/>
    <mergeCell ref="BH55:BH58"/>
    <mergeCell ref="BI55:BI58"/>
    <mergeCell ref="BJ55:BJ58"/>
    <mergeCell ref="BK55:BK58"/>
    <mergeCell ref="BL55:BL58"/>
    <mergeCell ref="BM55:BM58"/>
    <mergeCell ref="BN55:BN58"/>
    <mergeCell ref="BO55:BO58"/>
    <mergeCell ref="BP55:BP58"/>
    <mergeCell ref="BQ55:BQ58"/>
    <mergeCell ref="BR55:BR58"/>
    <mergeCell ref="BS55:BS58"/>
    <mergeCell ref="BT55:BT58"/>
    <mergeCell ref="BU55:BU58"/>
    <mergeCell ref="BV55:BV58"/>
    <mergeCell ref="BW55:BW58"/>
    <mergeCell ref="BX55:BX58"/>
    <mergeCell ref="BY55:BY58"/>
    <mergeCell ref="BZ55:BZ58"/>
    <mergeCell ref="CA55:CA58"/>
    <mergeCell ref="CB55:CB58"/>
    <mergeCell ref="CC55:CC58"/>
    <mergeCell ref="CD55:CD58"/>
    <mergeCell ref="CE55:CE58"/>
    <mergeCell ref="CF55:CF58"/>
    <mergeCell ref="CG55:CG58"/>
    <mergeCell ref="CH55:CH58"/>
    <mergeCell ref="CI55:CI58"/>
    <mergeCell ref="CJ55:CJ58"/>
    <mergeCell ref="CK55:CK58"/>
    <mergeCell ref="CL55:CL58"/>
    <mergeCell ref="CM55:CM58"/>
    <mergeCell ref="CN55:CN58"/>
    <mergeCell ref="CO55:CO58"/>
    <mergeCell ref="CP55:CP58"/>
    <mergeCell ref="CQ55:CQ58"/>
    <mergeCell ref="CR55:CR58"/>
    <mergeCell ref="CS55:CS58"/>
    <mergeCell ref="CT55:CT58"/>
    <mergeCell ref="CU55:CU58"/>
    <mergeCell ref="CV55:CV58"/>
    <mergeCell ref="CW55:CW58"/>
    <mergeCell ref="B59:CW59"/>
    <mergeCell ref="A60:A62"/>
    <mergeCell ref="B60:B62"/>
    <mergeCell ref="M60:M62"/>
    <mergeCell ref="P60:P62"/>
    <mergeCell ref="BB60:BB62"/>
    <mergeCell ref="BC60:BC62"/>
    <mergeCell ref="BD60:BD62"/>
    <mergeCell ref="BE60:BE62"/>
    <mergeCell ref="BF60:BF62"/>
    <mergeCell ref="BG60:BG62"/>
    <mergeCell ref="BH60:BH62"/>
    <mergeCell ref="BI60:BI62"/>
    <mergeCell ref="BJ60:BJ62"/>
    <mergeCell ref="BK60:BK62"/>
    <mergeCell ref="BL60:BL62"/>
    <mergeCell ref="BM60:BM62"/>
    <mergeCell ref="BN60:BN62"/>
    <mergeCell ref="BO60:BO62"/>
    <mergeCell ref="BP60:BP62"/>
    <mergeCell ref="BQ60:BQ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A60:CA62"/>
    <mergeCell ref="CB60:CB62"/>
    <mergeCell ref="CC60:CC62"/>
    <mergeCell ref="CD60:CD62"/>
    <mergeCell ref="CE60:CE62"/>
    <mergeCell ref="CF60:CF62"/>
    <mergeCell ref="CG60:CG62"/>
    <mergeCell ref="CH60:CH62"/>
    <mergeCell ref="CI60:CI62"/>
    <mergeCell ref="CJ60:CJ62"/>
    <mergeCell ref="CK60:CK62"/>
    <mergeCell ref="CL60:CL62"/>
    <mergeCell ref="CM60:CM62"/>
    <mergeCell ref="CN60:CN62"/>
    <mergeCell ref="CO60:CO62"/>
    <mergeCell ref="CP60:CP62"/>
    <mergeCell ref="CQ60:CQ62"/>
    <mergeCell ref="CR60:CR62"/>
    <mergeCell ref="CS60:CS62"/>
    <mergeCell ref="CT60:CT62"/>
    <mergeCell ref="CU60:CU62"/>
    <mergeCell ref="CV60:CV62"/>
    <mergeCell ref="CW60:CW62"/>
    <mergeCell ref="B63:CW63"/>
    <mergeCell ref="A64:A68"/>
    <mergeCell ref="B64:B68"/>
    <mergeCell ref="M64:M68"/>
    <mergeCell ref="P64:P68"/>
    <mergeCell ref="BB64:BB68"/>
    <mergeCell ref="BC64:BC68"/>
    <mergeCell ref="BD64:BD68"/>
    <mergeCell ref="BE64:BE68"/>
    <mergeCell ref="BF64:BF68"/>
    <mergeCell ref="BG64:BG68"/>
    <mergeCell ref="BH64:BH68"/>
    <mergeCell ref="BI64:BI68"/>
    <mergeCell ref="BJ64:BJ68"/>
    <mergeCell ref="BK64:BK68"/>
    <mergeCell ref="BL64:BL68"/>
    <mergeCell ref="BM64:BM68"/>
    <mergeCell ref="BN64:BN68"/>
    <mergeCell ref="BO64:BO68"/>
    <mergeCell ref="BP64:BP68"/>
    <mergeCell ref="BQ64:BQ68"/>
    <mergeCell ref="BR64:BR68"/>
    <mergeCell ref="BS64:BS68"/>
    <mergeCell ref="BT64:BT68"/>
    <mergeCell ref="BU64:BU68"/>
    <mergeCell ref="BV64:BV68"/>
    <mergeCell ref="BW64:BW68"/>
    <mergeCell ref="BX64:BX68"/>
    <mergeCell ref="BY64:BY68"/>
    <mergeCell ref="BZ64:BZ68"/>
    <mergeCell ref="CA64:CA68"/>
    <mergeCell ref="CB64:CB68"/>
    <mergeCell ref="CC64:CC68"/>
    <mergeCell ref="CD64:CD68"/>
    <mergeCell ref="CE64:CE68"/>
    <mergeCell ref="CF64:CF68"/>
    <mergeCell ref="CG64:CG68"/>
    <mergeCell ref="CH64:CH68"/>
    <mergeCell ref="CI64:CI68"/>
    <mergeCell ref="CJ64:CJ68"/>
    <mergeCell ref="CK64:CK68"/>
    <mergeCell ref="CL64:CL68"/>
    <mergeCell ref="CM64:CM68"/>
    <mergeCell ref="CN64:CN68"/>
    <mergeCell ref="CO64:CO68"/>
    <mergeCell ref="CP64:CP68"/>
    <mergeCell ref="CQ64:CQ68"/>
    <mergeCell ref="CR64:CR68"/>
    <mergeCell ref="CS64:CS68"/>
    <mergeCell ref="CT64:CT68"/>
    <mergeCell ref="CU64:CU68"/>
    <mergeCell ref="CW64:CW68"/>
    <mergeCell ref="B69:CW69"/>
    <mergeCell ref="A70:A78"/>
    <mergeCell ref="B71:CW71"/>
    <mergeCell ref="B72:B74"/>
    <mergeCell ref="M72:M74"/>
    <mergeCell ref="P72:P74"/>
    <mergeCell ref="BB72:BB74"/>
    <mergeCell ref="BC72:BC74"/>
    <mergeCell ref="BD72:BD74"/>
    <mergeCell ref="BE72:BE74"/>
    <mergeCell ref="BF72:BF74"/>
    <mergeCell ref="BG72:BG74"/>
    <mergeCell ref="BH72:BH74"/>
    <mergeCell ref="BI72:BI74"/>
    <mergeCell ref="BJ72:BJ74"/>
    <mergeCell ref="BK72:BK74"/>
    <mergeCell ref="BL72:BL74"/>
    <mergeCell ref="BM72:BM74"/>
    <mergeCell ref="BN72:BN74"/>
    <mergeCell ref="BO72:BO74"/>
    <mergeCell ref="BP72:BP74"/>
    <mergeCell ref="BQ72:BQ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A72:CA74"/>
    <mergeCell ref="CB72:CB74"/>
    <mergeCell ref="CC72:CC74"/>
    <mergeCell ref="CD72:CD74"/>
    <mergeCell ref="CE72:CE74"/>
    <mergeCell ref="CF72:CF74"/>
    <mergeCell ref="CG72:CG74"/>
    <mergeCell ref="CH72:CH74"/>
    <mergeCell ref="CI72:CI74"/>
    <mergeCell ref="CJ72:CJ74"/>
    <mergeCell ref="CK72:CK74"/>
    <mergeCell ref="CL72:CL74"/>
    <mergeCell ref="CM72:CM74"/>
    <mergeCell ref="CN72:CN74"/>
    <mergeCell ref="CO72:CO74"/>
    <mergeCell ref="CP72:CP74"/>
    <mergeCell ref="CQ72:CQ74"/>
    <mergeCell ref="CR72:CR74"/>
    <mergeCell ref="CS72:CS74"/>
    <mergeCell ref="CT72:CT74"/>
    <mergeCell ref="CU72:CU74"/>
    <mergeCell ref="CV72:CV74"/>
    <mergeCell ref="CW72:CW74"/>
    <mergeCell ref="B75:CW75"/>
    <mergeCell ref="B76:B78"/>
    <mergeCell ref="M76:M78"/>
    <mergeCell ref="P76:P78"/>
    <mergeCell ref="BB76:BB78"/>
    <mergeCell ref="BC76:BC78"/>
    <mergeCell ref="BD76:BD78"/>
    <mergeCell ref="BE76:BE78"/>
    <mergeCell ref="BF76:BF78"/>
    <mergeCell ref="BG76:BG78"/>
    <mergeCell ref="BH76:BH78"/>
    <mergeCell ref="BI76:BI78"/>
    <mergeCell ref="BJ76:BJ78"/>
    <mergeCell ref="BK76:BK78"/>
    <mergeCell ref="BL76:BL78"/>
    <mergeCell ref="BM76:BM78"/>
    <mergeCell ref="BN76:BN78"/>
    <mergeCell ref="BO76:BO78"/>
    <mergeCell ref="BP76:BP78"/>
    <mergeCell ref="BQ76:BQ78"/>
    <mergeCell ref="BR76:BR78"/>
    <mergeCell ref="BS76:BS78"/>
    <mergeCell ref="BT76:BT78"/>
    <mergeCell ref="BU76:BU78"/>
    <mergeCell ref="BV76:BV78"/>
    <mergeCell ref="BW76:BW78"/>
    <mergeCell ref="BX76:BX78"/>
    <mergeCell ref="BY76:BY78"/>
    <mergeCell ref="BZ76:BZ78"/>
    <mergeCell ref="CA76:CA78"/>
    <mergeCell ref="CB76:CB78"/>
    <mergeCell ref="CC76:CC78"/>
    <mergeCell ref="CD76:CD78"/>
    <mergeCell ref="CE76:CE78"/>
    <mergeCell ref="CF76:CF78"/>
    <mergeCell ref="CG76:CG78"/>
    <mergeCell ref="CH76:CH78"/>
    <mergeCell ref="CI76:CI78"/>
    <mergeCell ref="CJ76:CJ78"/>
    <mergeCell ref="CK76:CK78"/>
    <mergeCell ref="CL76:CL78"/>
    <mergeCell ref="CM76:CM78"/>
    <mergeCell ref="CN76:CN78"/>
    <mergeCell ref="CO76:CO78"/>
    <mergeCell ref="CP76:CP78"/>
    <mergeCell ref="CQ76:CQ78"/>
    <mergeCell ref="CR76:CR78"/>
    <mergeCell ref="CS76:CS78"/>
    <mergeCell ref="CT76:CT78"/>
    <mergeCell ref="CU76:CU78"/>
    <mergeCell ref="CV76:CV78"/>
    <mergeCell ref="CW76:CW78"/>
    <mergeCell ref="B79:CW79"/>
    <mergeCell ref="B81:CW81"/>
    <mergeCell ref="C83:G83"/>
    <mergeCell ref="CP83:CT83"/>
    <mergeCell ref="CS84:CW84"/>
    <mergeCell ref="CF85:CN85"/>
    <mergeCell ref="CS85:CW85"/>
    <mergeCell ref="C87:M87"/>
    <mergeCell ref="BR87:BW87"/>
    <mergeCell ref="CC95:CK95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Roman,Standard"&amp;12&amp;A</oddHeader>
    <oddFooter>&amp;C&amp;"Times New Roman,Standard"&amp;12Seite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125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Z103" sqref="CZ103"/>
    </sheetView>
  </sheetViews>
  <sheetFormatPr defaultColWidth="9.140625" defaultRowHeight="12.75"/>
  <cols>
    <col min="1" max="1" width="7.140625" style="123" customWidth="1"/>
    <col min="2" max="2" width="17.421875" style="450" customWidth="1"/>
    <col min="3" max="3" width="9.140625" style="124" customWidth="1"/>
    <col min="4" max="4" width="8.7109375" style="124" customWidth="1"/>
    <col min="5" max="5" width="6.140625" style="126" customWidth="1"/>
    <col min="6" max="6" width="6.140625" style="127" customWidth="1"/>
    <col min="7" max="7" width="6.57421875" style="592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4.00390625" style="132" customWidth="1"/>
    <col min="20" max="20" width="4.57421875" style="132" customWidth="1"/>
    <col min="21" max="21" width="4.28125" style="132" customWidth="1"/>
    <col min="22" max="22" width="4.421875" style="132" customWidth="1"/>
    <col min="23" max="23" width="4.28125" style="132" customWidth="1"/>
    <col min="24" max="24" width="4.140625" style="132" customWidth="1"/>
    <col min="25" max="25" width="4.57421875" style="132" customWidth="1"/>
    <col min="26" max="26" width="4.28125" style="132" customWidth="1"/>
    <col min="27" max="27" width="4.7109375" style="132" customWidth="1"/>
    <col min="28" max="28" width="4.00390625" style="132" customWidth="1"/>
    <col min="29" max="29" width="4.7109375" style="132" customWidth="1"/>
    <col min="30" max="30" width="4.140625" style="132" customWidth="1"/>
    <col min="31" max="31" width="4.421875" style="132" customWidth="1"/>
    <col min="32" max="32" width="4.140625" style="132" customWidth="1"/>
    <col min="33" max="33" width="3.8515625" style="132" customWidth="1"/>
    <col min="34" max="34" width="4.28125" style="132" customWidth="1"/>
    <col min="35" max="35" width="4.7109375" style="132" customWidth="1"/>
    <col min="36" max="36" width="5.140625" style="132" customWidth="1"/>
    <col min="37" max="37" width="3.28125" style="132" customWidth="1"/>
    <col min="38" max="38" width="3.7109375" style="132" customWidth="1"/>
    <col min="39" max="41" width="2.140625" style="132" customWidth="1"/>
    <col min="42" max="42" width="4.57421875" style="132" customWidth="1"/>
    <col min="43" max="43" width="4.421875" style="132" customWidth="1"/>
    <col min="44" max="44" width="3.8515625" style="132" customWidth="1"/>
    <col min="45" max="45" width="7.00390625" style="132" customWidth="1"/>
    <col min="46" max="46" width="4.7109375" style="132" customWidth="1"/>
    <col min="47" max="47" width="4.28125" style="133" customWidth="1"/>
    <col min="48" max="48" width="4.57421875" style="133" customWidth="1"/>
    <col min="49" max="49" width="4.00390625" style="133" customWidth="1"/>
    <col min="50" max="53" width="4.28125" style="133" customWidth="1"/>
    <col min="54" max="61" width="4.421875" style="133" customWidth="1"/>
    <col min="62" max="62" width="0.85546875" style="133" customWidth="1"/>
    <col min="63" max="66" width="4.421875" style="133" customWidth="1"/>
    <col min="67" max="67" width="0.85546875" style="133" customWidth="1"/>
    <col min="68" max="68" width="4.421875" style="133" customWidth="1"/>
    <col min="69" max="69" width="0.85546875" style="133" customWidth="1"/>
    <col min="70" max="72" width="4.421875" style="133" customWidth="1"/>
    <col min="73" max="73" width="0.85546875" style="133" customWidth="1"/>
    <col min="74" max="75" width="4.421875" style="132" customWidth="1"/>
    <col min="76" max="76" width="0.85546875" style="132" customWidth="1"/>
    <col min="77" max="78" width="4.421875" style="132" customWidth="1"/>
    <col min="79" max="79" width="0.85546875" style="132" customWidth="1"/>
    <col min="80" max="80" width="4.421875" style="132" customWidth="1"/>
    <col min="81" max="81" width="0.85546875" style="132" customWidth="1"/>
    <col min="82" max="82" width="4.421875" style="132" customWidth="1"/>
    <col min="83" max="83" width="0.85546875" style="132" customWidth="1"/>
    <col min="84" max="92" width="4.421875" style="132" customWidth="1"/>
    <col min="93" max="93" width="0.85546875" style="132" customWidth="1"/>
    <col min="94" max="95" width="4.421875" style="132" customWidth="1"/>
    <col min="96" max="96" width="0.85546875" style="132" customWidth="1"/>
    <col min="97" max="99" width="4.421875" style="132" customWidth="1"/>
    <col min="100" max="100" width="0.85546875" style="132" customWidth="1"/>
    <col min="101" max="101" width="4.421875" style="132" customWidth="1"/>
    <col min="102" max="102" width="11.00390625" style="132" customWidth="1"/>
    <col min="103" max="231" width="9.00390625" style="132" customWidth="1"/>
    <col min="232" max="255" width="9.14062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39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HX2" s="132"/>
      <c r="HY2" s="132"/>
      <c r="HZ2" s="132"/>
      <c r="IA2" s="132"/>
      <c r="IB2" s="132"/>
      <c r="IC2" s="132"/>
      <c r="ID2" s="132"/>
      <c r="IE2" s="132"/>
    </row>
    <row r="3" spans="1:239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213"/>
      <c r="AZ3" s="213"/>
      <c r="BA3" s="213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HX3" s="132"/>
      <c r="HY3" s="132"/>
      <c r="HZ3" s="132"/>
      <c r="IA3" s="132"/>
      <c r="IB3" s="132"/>
      <c r="IC3" s="132"/>
      <c r="ID3" s="132"/>
      <c r="IE3" s="132"/>
    </row>
    <row r="4" spans="1:101" ht="11.25" customHeight="1">
      <c r="A4" s="237" t="s">
        <v>253</v>
      </c>
      <c r="B4" s="561" t="s">
        <v>394</v>
      </c>
      <c r="C4" s="380">
        <v>14400000</v>
      </c>
      <c r="D4" s="380">
        <v>3333</v>
      </c>
      <c r="E4" s="383">
        <v>114.9</v>
      </c>
      <c r="F4" s="382">
        <v>8</v>
      </c>
      <c r="G4" s="383">
        <v>3.3</v>
      </c>
      <c r="H4" s="384" t="s">
        <v>395</v>
      </c>
      <c r="I4" s="386">
        <v>2800</v>
      </c>
      <c r="J4" s="386">
        <v>60000</v>
      </c>
      <c r="K4" s="708">
        <v>975</v>
      </c>
      <c r="L4" s="679" t="s">
        <v>256</v>
      </c>
      <c r="M4" s="349" t="s">
        <v>310</v>
      </c>
      <c r="N4" s="386">
        <v>14500</v>
      </c>
      <c r="O4" s="386">
        <v>435</v>
      </c>
      <c r="P4" s="603">
        <v>12</v>
      </c>
      <c r="Q4" s="249" t="s">
        <v>328</v>
      </c>
      <c r="R4" s="332">
        <v>6</v>
      </c>
      <c r="S4" s="211"/>
      <c r="T4" s="212"/>
      <c r="U4" s="213"/>
      <c r="V4" s="214"/>
      <c r="W4" s="251"/>
      <c r="X4" s="167"/>
      <c r="Y4" s="251"/>
      <c r="Z4" s="169"/>
      <c r="AA4" s="218"/>
      <c r="AB4" s="251"/>
      <c r="AC4" s="251"/>
      <c r="AD4" s="251"/>
      <c r="AE4" s="222"/>
      <c r="AF4" s="251"/>
      <c r="AG4" s="251"/>
      <c r="AH4" s="251"/>
      <c r="AI4" s="251"/>
      <c r="AJ4" s="251"/>
      <c r="AK4" s="251"/>
      <c r="AL4" s="181"/>
      <c r="AM4" s="251"/>
      <c r="AN4" s="251"/>
      <c r="AO4" s="251"/>
      <c r="AP4" s="251"/>
      <c r="AQ4" s="184"/>
      <c r="AR4" s="251"/>
      <c r="AS4" s="251"/>
      <c r="AT4" s="251"/>
      <c r="AU4" s="390"/>
      <c r="AV4" s="390"/>
      <c r="AW4" s="390"/>
      <c r="AX4" s="390"/>
      <c r="AY4" s="213"/>
      <c r="AZ4" s="213"/>
      <c r="BA4" s="213"/>
      <c r="BB4" s="773"/>
      <c r="BC4" s="736"/>
      <c r="BD4" s="736"/>
      <c r="BE4" s="736"/>
      <c r="BF4" s="736"/>
      <c r="BG4" s="736"/>
      <c r="BH4" s="736"/>
      <c r="BI4" s="736"/>
      <c r="BJ4" s="313"/>
      <c r="BK4" s="737"/>
      <c r="BL4" s="737"/>
      <c r="BM4" s="737"/>
      <c r="BN4" s="737"/>
      <c r="BO4" s="313"/>
      <c r="BP4" s="738"/>
      <c r="BQ4" s="313"/>
      <c r="BR4" s="313"/>
      <c r="BS4" s="689"/>
      <c r="BT4" s="689"/>
      <c r="BU4" s="313"/>
      <c r="BV4" s="313"/>
      <c r="BW4" s="313"/>
      <c r="BX4" s="313"/>
      <c r="BY4" s="739"/>
      <c r="BZ4" s="739"/>
      <c r="CA4" s="313"/>
      <c r="CB4" s="740"/>
      <c r="CC4" s="313"/>
      <c r="CD4" s="741"/>
      <c r="CE4" s="313"/>
      <c r="CF4" s="690"/>
      <c r="CG4" s="690"/>
      <c r="CH4" s="690"/>
      <c r="CI4" s="690"/>
      <c r="CJ4" s="690"/>
      <c r="CK4" s="313"/>
      <c r="CL4" s="313"/>
      <c r="CM4" s="313"/>
      <c r="CN4" s="313"/>
      <c r="CO4" s="313"/>
      <c r="CP4" s="313"/>
      <c r="CQ4" s="313"/>
      <c r="CR4" s="313"/>
      <c r="CS4" s="313"/>
      <c r="CT4" s="313"/>
      <c r="CU4" s="313"/>
      <c r="CV4" s="313"/>
      <c r="CW4" s="313"/>
    </row>
    <row r="5" spans="1:101" ht="11.25" customHeight="1">
      <c r="A5" s="237"/>
      <c r="B5" s="561"/>
      <c r="C5" s="323"/>
      <c r="D5" s="323"/>
      <c r="E5" s="604"/>
      <c r="F5" s="605"/>
      <c r="G5" s="604"/>
      <c r="H5" s="606"/>
      <c r="I5" s="600"/>
      <c r="J5" s="600"/>
      <c r="K5" s="720"/>
      <c r="L5" s="682"/>
      <c r="M5" s="349"/>
      <c r="N5" s="600"/>
      <c r="O5" s="600"/>
      <c r="P5" s="603"/>
      <c r="Q5" s="249" t="s">
        <v>258</v>
      </c>
      <c r="R5" s="332">
        <v>2</v>
      </c>
      <c r="S5" s="211"/>
      <c r="T5" s="212"/>
      <c r="U5" s="213"/>
      <c r="V5" s="214"/>
      <c r="W5" s="251"/>
      <c r="X5" s="167"/>
      <c r="Y5" s="251"/>
      <c r="Z5" s="169"/>
      <c r="AA5" s="218"/>
      <c r="AB5" s="251"/>
      <c r="AC5" s="251"/>
      <c r="AD5" s="251"/>
      <c r="AE5" s="222"/>
      <c r="AF5" s="251"/>
      <c r="AG5" s="251"/>
      <c r="AH5" s="251"/>
      <c r="AI5" s="251"/>
      <c r="AJ5" s="251"/>
      <c r="AK5" s="251"/>
      <c r="AL5" s="181"/>
      <c r="AM5" s="251"/>
      <c r="AN5" s="251"/>
      <c r="AO5" s="251"/>
      <c r="AP5" s="251"/>
      <c r="AQ5" s="184"/>
      <c r="AR5" s="251"/>
      <c r="AS5" s="251"/>
      <c r="AT5" s="251"/>
      <c r="AU5" s="390"/>
      <c r="AV5" s="390"/>
      <c r="AW5" s="390"/>
      <c r="AX5" s="390"/>
      <c r="AY5" s="213"/>
      <c r="AZ5" s="213"/>
      <c r="BA5" s="213"/>
      <c r="BB5" s="774"/>
      <c r="BC5" s="736"/>
      <c r="BD5" s="736"/>
      <c r="BE5" s="736"/>
      <c r="BF5" s="736"/>
      <c r="BG5" s="736"/>
      <c r="BH5" s="736"/>
      <c r="BI5" s="736"/>
      <c r="BJ5" s="313"/>
      <c r="BK5" s="737"/>
      <c r="BL5" s="737"/>
      <c r="BM5" s="737"/>
      <c r="BN5" s="737"/>
      <c r="BO5" s="313"/>
      <c r="BP5" s="313"/>
      <c r="BQ5" s="313"/>
      <c r="BR5" s="313"/>
      <c r="BS5" s="689"/>
      <c r="BT5" s="689"/>
      <c r="BU5" s="313"/>
      <c r="BV5" s="313"/>
      <c r="BW5" s="313"/>
      <c r="BX5" s="313"/>
      <c r="BY5" s="739"/>
      <c r="BZ5" s="739"/>
      <c r="CA5" s="313"/>
      <c r="CB5" s="313"/>
      <c r="CC5" s="313"/>
      <c r="CD5" s="313"/>
      <c r="CE5" s="313"/>
      <c r="CF5" s="690"/>
      <c r="CG5" s="690"/>
      <c r="CH5" s="690"/>
      <c r="CI5" s="690"/>
      <c r="CJ5" s="690"/>
      <c r="CK5" s="313"/>
      <c r="CL5" s="313"/>
      <c r="CM5" s="313"/>
      <c r="CN5" s="313"/>
      <c r="CO5" s="313"/>
      <c r="CP5" s="313"/>
      <c r="CQ5" s="313"/>
      <c r="CR5" s="313"/>
      <c r="CS5" s="313"/>
      <c r="CT5" s="313"/>
      <c r="CU5" s="313"/>
      <c r="CV5" s="313"/>
      <c r="CW5" s="313"/>
    </row>
    <row r="6" spans="1:101" ht="11.25" customHeight="1">
      <c r="A6" s="237"/>
      <c r="B6" s="561"/>
      <c r="C6" s="323"/>
      <c r="D6" s="323"/>
      <c r="E6" s="604"/>
      <c r="F6" s="605"/>
      <c r="G6" s="604"/>
      <c r="H6" s="606"/>
      <c r="I6" s="600"/>
      <c r="J6" s="600"/>
      <c r="K6" s="607"/>
      <c r="L6" s="682"/>
      <c r="M6" s="349"/>
      <c r="N6" s="600"/>
      <c r="O6" s="600"/>
      <c r="P6" s="603"/>
      <c r="Q6" s="249" t="s">
        <v>259</v>
      </c>
      <c r="R6" s="332">
        <v>2</v>
      </c>
      <c r="S6" s="211"/>
      <c r="T6" s="212"/>
      <c r="U6" s="213"/>
      <c r="V6" s="214"/>
      <c r="W6" s="251"/>
      <c r="X6" s="167"/>
      <c r="Y6" s="251"/>
      <c r="Z6" s="169"/>
      <c r="AA6" s="218"/>
      <c r="AB6" s="251"/>
      <c r="AC6" s="251"/>
      <c r="AD6" s="251"/>
      <c r="AE6" s="222"/>
      <c r="AF6" s="251"/>
      <c r="AG6" s="251"/>
      <c r="AH6" s="251"/>
      <c r="AI6" s="251"/>
      <c r="AJ6" s="251"/>
      <c r="AK6" s="251"/>
      <c r="AL6" s="181"/>
      <c r="AM6" s="251"/>
      <c r="AN6" s="251"/>
      <c r="AO6" s="251"/>
      <c r="AP6" s="251"/>
      <c r="AQ6" s="184"/>
      <c r="AR6" s="251"/>
      <c r="AS6" s="251"/>
      <c r="AT6" s="251"/>
      <c r="AU6" s="390"/>
      <c r="AV6" s="390"/>
      <c r="AW6" s="390"/>
      <c r="AX6" s="390"/>
      <c r="AY6" s="213"/>
      <c r="AZ6" s="213"/>
      <c r="BA6" s="213"/>
      <c r="BB6" s="774"/>
      <c r="BC6" s="736"/>
      <c r="BD6" s="736"/>
      <c r="BE6" s="736"/>
      <c r="BF6" s="736"/>
      <c r="BG6" s="736"/>
      <c r="BH6" s="736"/>
      <c r="BI6" s="736"/>
      <c r="BJ6" s="313"/>
      <c r="BK6" s="737"/>
      <c r="BL6" s="737"/>
      <c r="BM6" s="737"/>
      <c r="BN6" s="737"/>
      <c r="BO6" s="313"/>
      <c r="BP6" s="313"/>
      <c r="BQ6" s="313"/>
      <c r="BR6" s="313"/>
      <c r="BS6" s="689"/>
      <c r="BT6" s="689"/>
      <c r="BU6" s="313"/>
      <c r="BV6" s="313"/>
      <c r="BW6" s="313"/>
      <c r="BX6" s="313"/>
      <c r="BY6" s="739"/>
      <c r="BZ6" s="739"/>
      <c r="CA6" s="313"/>
      <c r="CB6" s="313"/>
      <c r="CC6" s="313"/>
      <c r="CD6" s="313"/>
      <c r="CE6" s="313"/>
      <c r="CF6" s="690"/>
      <c r="CG6" s="690"/>
      <c r="CH6" s="690"/>
      <c r="CI6" s="690"/>
      <c r="CJ6" s="690"/>
      <c r="CK6" s="313"/>
      <c r="CL6" s="313"/>
      <c r="CM6" s="313"/>
      <c r="CN6" s="313"/>
      <c r="CO6" s="313"/>
      <c r="CP6" s="313"/>
      <c r="CQ6" s="313"/>
      <c r="CR6" s="313"/>
      <c r="CS6" s="313"/>
      <c r="CT6" s="313"/>
      <c r="CU6" s="313"/>
      <c r="CV6" s="313"/>
      <c r="CW6" s="313"/>
    </row>
    <row r="7" spans="1:101" ht="11.25" customHeight="1">
      <c r="A7" s="237"/>
      <c r="B7" s="561"/>
      <c r="C7" s="323"/>
      <c r="D7" s="323"/>
      <c r="E7" s="604"/>
      <c r="F7" s="605"/>
      <c r="G7" s="604"/>
      <c r="H7" s="606"/>
      <c r="I7" s="600"/>
      <c r="J7" s="600"/>
      <c r="K7" s="607"/>
      <c r="L7" s="682"/>
      <c r="M7" s="349"/>
      <c r="N7" s="600"/>
      <c r="O7" s="600"/>
      <c r="P7" s="603"/>
      <c r="Q7" s="249" t="s">
        <v>260</v>
      </c>
      <c r="R7" s="384">
        <v>2</v>
      </c>
      <c r="S7" s="211"/>
      <c r="T7" s="212"/>
      <c r="U7" s="213"/>
      <c r="V7" s="214"/>
      <c r="W7" s="251"/>
      <c r="X7" s="167"/>
      <c r="Y7" s="251"/>
      <c r="Z7" s="169"/>
      <c r="AA7" s="218"/>
      <c r="AB7" s="251"/>
      <c r="AC7" s="251"/>
      <c r="AD7" s="251"/>
      <c r="AE7" s="222"/>
      <c r="AF7" s="251"/>
      <c r="AG7" s="251"/>
      <c r="AH7" s="251"/>
      <c r="AI7" s="251"/>
      <c r="AJ7" s="251"/>
      <c r="AK7" s="251"/>
      <c r="AL7" s="181"/>
      <c r="AM7" s="274"/>
      <c r="AN7" s="274"/>
      <c r="AO7" s="274"/>
      <c r="AP7" s="274"/>
      <c r="AQ7" s="184"/>
      <c r="AR7" s="274"/>
      <c r="AS7" s="274"/>
      <c r="AT7" s="274"/>
      <c r="AU7" s="390"/>
      <c r="AV7" s="390"/>
      <c r="AW7" s="390"/>
      <c r="AX7" s="390"/>
      <c r="AY7" s="213"/>
      <c r="AZ7" s="213"/>
      <c r="BA7" s="213"/>
      <c r="BB7" s="774"/>
      <c r="BC7" s="736"/>
      <c r="BD7" s="736"/>
      <c r="BE7" s="736"/>
      <c r="BF7" s="736"/>
      <c r="BG7" s="736"/>
      <c r="BH7" s="736"/>
      <c r="BI7" s="736"/>
      <c r="BJ7" s="313"/>
      <c r="BK7" s="737"/>
      <c r="BL7" s="737"/>
      <c r="BM7" s="737"/>
      <c r="BN7" s="737"/>
      <c r="BO7" s="313"/>
      <c r="BP7" s="313"/>
      <c r="BQ7" s="313"/>
      <c r="BR7" s="313"/>
      <c r="BS7" s="689"/>
      <c r="BT7" s="689"/>
      <c r="BU7" s="313"/>
      <c r="BV7" s="313"/>
      <c r="BW7" s="313"/>
      <c r="BX7" s="313"/>
      <c r="BY7" s="739"/>
      <c r="BZ7" s="739"/>
      <c r="CA7" s="313"/>
      <c r="CB7" s="313"/>
      <c r="CC7" s="313"/>
      <c r="CD7" s="313"/>
      <c r="CE7" s="313"/>
      <c r="CF7" s="690"/>
      <c r="CG7" s="690"/>
      <c r="CH7" s="690"/>
      <c r="CI7" s="690"/>
      <c r="CJ7" s="690"/>
      <c r="CK7" s="313"/>
      <c r="CL7" s="313"/>
      <c r="CM7" s="313"/>
      <c r="CN7" s="313"/>
      <c r="CO7" s="313"/>
      <c r="CP7" s="313"/>
      <c r="CQ7" s="313"/>
      <c r="CR7" s="313"/>
      <c r="CS7" s="313"/>
      <c r="CT7" s="313"/>
      <c r="CU7" s="313"/>
      <c r="CV7" s="313"/>
      <c r="CW7" s="313"/>
    </row>
    <row r="8" spans="1:253" s="122" customFormat="1" ht="4.5" customHeight="1">
      <c r="A8" s="237"/>
      <c r="B8" s="775"/>
      <c r="C8" s="775"/>
      <c r="D8" s="775"/>
      <c r="E8" s="775"/>
      <c r="F8" s="775"/>
      <c r="G8" s="775"/>
      <c r="H8" s="775"/>
      <c r="I8" s="775"/>
      <c r="J8" s="775"/>
      <c r="K8" s="775"/>
      <c r="L8" s="775"/>
      <c r="M8" s="775"/>
      <c r="N8" s="775"/>
      <c r="O8" s="775"/>
      <c r="P8" s="775"/>
      <c r="Q8" s="775"/>
      <c r="R8" s="775"/>
      <c r="S8" s="775"/>
      <c r="T8" s="775"/>
      <c r="U8" s="775"/>
      <c r="V8" s="775"/>
      <c r="W8" s="775"/>
      <c r="X8" s="775"/>
      <c r="Y8" s="775"/>
      <c r="Z8" s="775"/>
      <c r="AA8" s="775"/>
      <c r="AB8" s="775"/>
      <c r="AC8" s="775"/>
      <c r="AD8" s="775"/>
      <c r="AE8" s="775"/>
      <c r="AF8" s="775"/>
      <c r="AG8" s="775"/>
      <c r="AH8" s="775"/>
      <c r="AI8" s="775"/>
      <c r="AJ8" s="775"/>
      <c r="AK8" s="775"/>
      <c r="AL8" s="775"/>
      <c r="AM8" s="775"/>
      <c r="AN8" s="775"/>
      <c r="AO8" s="775"/>
      <c r="AP8" s="775"/>
      <c r="AQ8" s="775"/>
      <c r="AR8" s="775"/>
      <c r="AS8" s="775"/>
      <c r="AT8" s="775"/>
      <c r="AU8" s="775"/>
      <c r="AV8" s="775"/>
      <c r="AW8" s="775"/>
      <c r="AX8" s="775"/>
      <c r="AY8" s="775"/>
      <c r="AZ8" s="775"/>
      <c r="BA8" s="775"/>
      <c r="BB8" s="775"/>
      <c r="BC8" s="775"/>
      <c r="BD8" s="775"/>
      <c r="BE8" s="775"/>
      <c r="BF8" s="775"/>
      <c r="BG8" s="775"/>
      <c r="BH8" s="775"/>
      <c r="BI8" s="775"/>
      <c r="BJ8" s="775"/>
      <c r="BK8" s="775"/>
      <c r="BL8" s="775"/>
      <c r="BM8" s="775"/>
      <c r="BN8" s="775"/>
      <c r="BO8" s="775"/>
      <c r="BP8" s="775"/>
      <c r="BQ8" s="775"/>
      <c r="BR8" s="775"/>
      <c r="BS8" s="775"/>
      <c r="BT8" s="775"/>
      <c r="BU8" s="775"/>
      <c r="BV8" s="775"/>
      <c r="BW8" s="775"/>
      <c r="BX8" s="775"/>
      <c r="BY8" s="775"/>
      <c r="BZ8" s="775"/>
      <c r="CA8" s="775"/>
      <c r="CB8" s="775"/>
      <c r="CC8" s="775"/>
      <c r="CD8" s="775"/>
      <c r="CE8" s="775"/>
      <c r="CF8" s="775"/>
      <c r="CG8" s="775"/>
      <c r="CH8" s="775"/>
      <c r="CI8" s="775"/>
      <c r="CJ8" s="775"/>
      <c r="CK8" s="775"/>
      <c r="CL8" s="775"/>
      <c r="CM8" s="775"/>
      <c r="CN8" s="775"/>
      <c r="CO8" s="775"/>
      <c r="CP8" s="775"/>
      <c r="CQ8" s="775"/>
      <c r="CR8" s="775"/>
      <c r="CS8" s="775"/>
      <c r="CT8" s="775"/>
      <c r="CU8" s="775"/>
      <c r="CV8" s="775"/>
      <c r="CW8" s="775"/>
      <c r="HZ8" s="342"/>
      <c r="IA8" s="342"/>
      <c r="IB8" s="342"/>
      <c r="IC8" s="342"/>
      <c r="ID8" s="342"/>
      <c r="IE8" s="342"/>
      <c r="IF8" s="342"/>
      <c r="IG8" s="342"/>
      <c r="IH8" s="342"/>
      <c r="II8" s="342"/>
      <c r="IJ8" s="342"/>
      <c r="IK8" s="342"/>
      <c r="IL8" s="342"/>
      <c r="IM8" s="342"/>
      <c r="IN8" s="342"/>
      <c r="IO8" s="342"/>
      <c r="IP8" s="342"/>
      <c r="IQ8" s="342"/>
      <c r="IR8" s="342"/>
      <c r="IS8" s="342"/>
    </row>
    <row r="9" spans="1:101" ht="11.25" customHeight="1">
      <c r="A9" s="237"/>
      <c r="B9" s="550" t="s">
        <v>396</v>
      </c>
      <c r="C9" s="380">
        <v>9842369</v>
      </c>
      <c r="D9" s="380">
        <v>1000</v>
      </c>
      <c r="E9" s="383">
        <v>123</v>
      </c>
      <c r="F9" s="382">
        <v>9</v>
      </c>
      <c r="G9" s="383">
        <v>3.9</v>
      </c>
      <c r="H9" s="384" t="s">
        <v>380</v>
      </c>
      <c r="I9" s="386">
        <v>2500</v>
      </c>
      <c r="J9" s="386">
        <v>60000</v>
      </c>
      <c r="K9" s="708">
        <v>1250</v>
      </c>
      <c r="L9" s="679" t="s">
        <v>256</v>
      </c>
      <c r="M9" s="349" t="s">
        <v>310</v>
      </c>
      <c r="N9" s="386">
        <v>10500</v>
      </c>
      <c r="O9" s="386">
        <v>262.44</v>
      </c>
      <c r="P9" s="603">
        <v>11</v>
      </c>
      <c r="Q9" s="249" t="s">
        <v>328</v>
      </c>
      <c r="R9" s="332">
        <v>8</v>
      </c>
      <c r="S9" s="211"/>
      <c r="T9" s="212"/>
      <c r="U9" s="213"/>
      <c r="V9" s="214"/>
      <c r="W9" s="251"/>
      <c r="X9" s="167"/>
      <c r="Y9" s="251"/>
      <c r="Z9" s="169"/>
      <c r="AA9" s="218"/>
      <c r="AB9" s="251"/>
      <c r="AC9" s="251"/>
      <c r="AD9" s="251"/>
      <c r="AE9" s="222"/>
      <c r="AF9" s="251"/>
      <c r="AG9" s="251"/>
      <c r="AH9" s="251"/>
      <c r="AI9" s="251"/>
      <c r="AJ9" s="251"/>
      <c r="AK9" s="251"/>
      <c r="AL9" s="181"/>
      <c r="AM9" s="251"/>
      <c r="AN9" s="251"/>
      <c r="AO9" s="251"/>
      <c r="AP9" s="251"/>
      <c r="AQ9" s="184"/>
      <c r="AR9" s="251"/>
      <c r="AS9" s="251"/>
      <c r="AT9" s="251"/>
      <c r="AU9" s="390"/>
      <c r="AV9" s="390"/>
      <c r="AW9" s="390"/>
      <c r="AX9" s="390"/>
      <c r="AY9" s="213"/>
      <c r="AZ9" s="213"/>
      <c r="BA9" s="213"/>
      <c r="BB9" s="774"/>
      <c r="BC9" s="736"/>
      <c r="BD9" s="736"/>
      <c r="BE9" s="736"/>
      <c r="BF9" s="736"/>
      <c r="BG9" s="736"/>
      <c r="BH9" s="736"/>
      <c r="BI9" s="736"/>
      <c r="BJ9" s="313"/>
      <c r="BK9" s="737"/>
      <c r="BL9" s="737"/>
      <c r="BM9" s="737"/>
      <c r="BN9" s="737"/>
      <c r="BO9" s="313"/>
      <c r="BP9" s="738"/>
      <c r="BQ9" s="313"/>
      <c r="BR9" s="313"/>
      <c r="BS9" s="689"/>
      <c r="BT9" s="689"/>
      <c r="BU9" s="313"/>
      <c r="BV9" s="313"/>
      <c r="BW9" s="313"/>
      <c r="BX9" s="313"/>
      <c r="BY9" s="739"/>
      <c r="BZ9" s="739"/>
      <c r="CA9" s="313"/>
      <c r="CB9" s="740"/>
      <c r="CC9" s="313"/>
      <c r="CD9" s="741"/>
      <c r="CE9" s="313"/>
      <c r="CF9" s="690"/>
      <c r="CG9" s="690"/>
      <c r="CH9" s="690"/>
      <c r="CI9" s="690"/>
      <c r="CJ9" s="690"/>
      <c r="CK9" s="313"/>
      <c r="CL9" s="313"/>
      <c r="CM9" s="313"/>
      <c r="CN9" s="313"/>
      <c r="CO9" s="313"/>
      <c r="CP9" s="313"/>
      <c r="CQ9" s="313"/>
      <c r="CR9" s="313"/>
      <c r="CS9" s="313"/>
      <c r="CT9" s="313"/>
      <c r="CU9" s="313"/>
      <c r="CV9" s="313"/>
      <c r="CW9" s="313"/>
    </row>
    <row r="10" spans="1:101" ht="11.25" customHeight="1">
      <c r="A10" s="237"/>
      <c r="B10" s="550"/>
      <c r="C10" s="323"/>
      <c r="D10" s="323"/>
      <c r="E10" s="604"/>
      <c r="F10" s="605"/>
      <c r="G10" s="604"/>
      <c r="H10" s="606"/>
      <c r="I10" s="600"/>
      <c r="J10" s="600"/>
      <c r="K10" s="720"/>
      <c r="L10" s="682"/>
      <c r="M10" s="349"/>
      <c r="N10" s="600"/>
      <c r="O10" s="600"/>
      <c r="P10" s="603"/>
      <c r="Q10" s="249" t="s">
        <v>258</v>
      </c>
      <c r="R10" s="332">
        <v>1</v>
      </c>
      <c r="S10" s="211"/>
      <c r="T10" s="212"/>
      <c r="U10" s="213"/>
      <c r="V10" s="251"/>
      <c r="W10" s="251"/>
      <c r="X10" s="167"/>
      <c r="Y10" s="251"/>
      <c r="Z10" s="251"/>
      <c r="AA10" s="251"/>
      <c r="AB10" s="251"/>
      <c r="AC10" s="251"/>
      <c r="AD10" s="251"/>
      <c r="AE10" s="222"/>
      <c r="AF10" s="251"/>
      <c r="AG10" s="251"/>
      <c r="AH10" s="251"/>
      <c r="AI10" s="251"/>
      <c r="AJ10" s="251"/>
      <c r="AK10" s="251"/>
      <c r="AL10" s="181"/>
      <c r="AM10" s="251"/>
      <c r="AN10" s="251"/>
      <c r="AO10" s="251"/>
      <c r="AP10" s="251"/>
      <c r="AQ10" s="251"/>
      <c r="AR10" s="251"/>
      <c r="AS10" s="251"/>
      <c r="AT10" s="251"/>
      <c r="AU10" s="390"/>
      <c r="AV10" s="390"/>
      <c r="AW10" s="390"/>
      <c r="AX10" s="390"/>
      <c r="AY10" s="390"/>
      <c r="AZ10" s="390"/>
      <c r="BA10" s="390"/>
      <c r="BB10" s="774"/>
      <c r="BC10" s="736"/>
      <c r="BD10" s="736"/>
      <c r="BE10" s="736"/>
      <c r="BF10" s="736"/>
      <c r="BG10" s="736"/>
      <c r="BH10" s="736"/>
      <c r="BI10" s="736"/>
      <c r="BJ10" s="313"/>
      <c r="BK10" s="737"/>
      <c r="BL10" s="737"/>
      <c r="BM10" s="737"/>
      <c r="BN10" s="737"/>
      <c r="BO10" s="737"/>
      <c r="BP10" s="737"/>
      <c r="BQ10" s="737"/>
      <c r="BR10" s="737"/>
      <c r="BS10" s="689"/>
      <c r="BT10" s="689"/>
      <c r="BU10" s="313"/>
      <c r="BV10" s="313"/>
      <c r="BW10" s="313"/>
      <c r="BX10" s="313"/>
      <c r="BY10" s="739"/>
      <c r="BZ10" s="739"/>
      <c r="CA10" s="313"/>
      <c r="CB10" s="313"/>
      <c r="CC10" s="313"/>
      <c r="CD10" s="313"/>
      <c r="CE10" s="313"/>
      <c r="CF10" s="690"/>
      <c r="CG10" s="690"/>
      <c r="CH10" s="690"/>
      <c r="CI10" s="690"/>
      <c r="CJ10" s="690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</row>
    <row r="11" spans="1:101" ht="11.25" customHeight="1">
      <c r="A11" s="237"/>
      <c r="B11" s="550"/>
      <c r="C11" s="323"/>
      <c r="D11" s="323"/>
      <c r="E11" s="604"/>
      <c r="F11" s="605"/>
      <c r="G11" s="604"/>
      <c r="H11" s="606"/>
      <c r="I11" s="600"/>
      <c r="J11" s="600"/>
      <c r="K11" s="607"/>
      <c r="L11" s="682"/>
      <c r="M11" s="349"/>
      <c r="N11" s="600"/>
      <c r="O11" s="600"/>
      <c r="P11" s="603"/>
      <c r="Q11" s="249" t="s">
        <v>259</v>
      </c>
      <c r="R11" s="332">
        <v>1</v>
      </c>
      <c r="S11" s="211"/>
      <c r="T11" s="212"/>
      <c r="U11" s="213"/>
      <c r="V11" s="251"/>
      <c r="W11" s="251"/>
      <c r="X11" s="167"/>
      <c r="Y11" s="251"/>
      <c r="Z11" s="251"/>
      <c r="AA11" s="251"/>
      <c r="AB11" s="251"/>
      <c r="AC11" s="251"/>
      <c r="AD11" s="251"/>
      <c r="AE11" s="222"/>
      <c r="AF11" s="251"/>
      <c r="AG11" s="251"/>
      <c r="AH11" s="251"/>
      <c r="AI11" s="251"/>
      <c r="AJ11" s="251"/>
      <c r="AK11" s="251"/>
      <c r="AL11" s="181"/>
      <c r="AM11" s="251"/>
      <c r="AN11" s="251"/>
      <c r="AO11" s="251"/>
      <c r="AP11" s="251"/>
      <c r="AQ11" s="251"/>
      <c r="AR11" s="251"/>
      <c r="AS11" s="251"/>
      <c r="AT11" s="251"/>
      <c r="AU11" s="390"/>
      <c r="AV11" s="390"/>
      <c r="AW11" s="390"/>
      <c r="AX11" s="390"/>
      <c r="AY11" s="390"/>
      <c r="AZ11" s="390"/>
      <c r="BA11" s="390"/>
      <c r="BB11" s="774"/>
      <c r="BC11" s="736"/>
      <c r="BD11" s="736"/>
      <c r="BE11" s="736"/>
      <c r="BF11" s="736"/>
      <c r="BG11" s="736"/>
      <c r="BH11" s="736"/>
      <c r="BI11" s="736"/>
      <c r="BJ11" s="313"/>
      <c r="BK11" s="737"/>
      <c r="BL11" s="737"/>
      <c r="BM11" s="737"/>
      <c r="BN11" s="737"/>
      <c r="BO11" s="737"/>
      <c r="BP11" s="737"/>
      <c r="BQ11" s="737"/>
      <c r="BR11" s="737"/>
      <c r="BS11" s="689"/>
      <c r="BT11" s="689"/>
      <c r="BU11" s="313"/>
      <c r="BV11" s="313"/>
      <c r="BW11" s="313"/>
      <c r="BX11" s="313"/>
      <c r="BY11" s="739"/>
      <c r="BZ11" s="739"/>
      <c r="CA11" s="313"/>
      <c r="CB11" s="313"/>
      <c r="CC11" s="313"/>
      <c r="CD11" s="313"/>
      <c r="CE11" s="313"/>
      <c r="CF11" s="690"/>
      <c r="CG11" s="690"/>
      <c r="CH11" s="690"/>
      <c r="CI11" s="690"/>
      <c r="CJ11" s="690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</row>
    <row r="12" spans="1:101" ht="11.25" customHeight="1">
      <c r="A12" s="237"/>
      <c r="B12" s="550"/>
      <c r="C12" s="323"/>
      <c r="D12" s="323"/>
      <c r="E12" s="604"/>
      <c r="F12" s="605"/>
      <c r="G12" s="604"/>
      <c r="H12" s="606"/>
      <c r="I12" s="600"/>
      <c r="J12" s="600"/>
      <c r="K12" s="607"/>
      <c r="L12" s="682"/>
      <c r="M12" s="349"/>
      <c r="N12" s="600"/>
      <c r="O12" s="600"/>
      <c r="P12" s="603"/>
      <c r="Q12" s="249" t="s">
        <v>260</v>
      </c>
      <c r="R12" s="384">
        <v>1</v>
      </c>
      <c r="S12" s="211"/>
      <c r="T12" s="212"/>
      <c r="U12" s="213"/>
      <c r="V12" s="251"/>
      <c r="W12" s="251"/>
      <c r="X12" s="167"/>
      <c r="Y12" s="251"/>
      <c r="Z12" s="251"/>
      <c r="AA12" s="251"/>
      <c r="AB12" s="251"/>
      <c r="AC12" s="251"/>
      <c r="AD12" s="251"/>
      <c r="AE12" s="222"/>
      <c r="AF12" s="251"/>
      <c r="AG12" s="251"/>
      <c r="AH12" s="251"/>
      <c r="AI12" s="251"/>
      <c r="AJ12" s="251"/>
      <c r="AK12" s="251"/>
      <c r="AL12" s="181"/>
      <c r="AM12" s="274"/>
      <c r="AN12" s="274"/>
      <c r="AO12" s="274"/>
      <c r="AP12" s="274"/>
      <c r="AQ12" s="274"/>
      <c r="AR12" s="274"/>
      <c r="AS12" s="274"/>
      <c r="AT12" s="274"/>
      <c r="AU12" s="390"/>
      <c r="AV12" s="390"/>
      <c r="AW12" s="390"/>
      <c r="AX12" s="390"/>
      <c r="AY12" s="390"/>
      <c r="AZ12" s="390"/>
      <c r="BA12" s="390"/>
      <c r="BB12" s="774"/>
      <c r="BC12" s="736"/>
      <c r="BD12" s="736"/>
      <c r="BE12" s="736"/>
      <c r="BF12" s="736"/>
      <c r="BG12" s="736"/>
      <c r="BH12" s="736"/>
      <c r="BI12" s="736"/>
      <c r="BJ12" s="313"/>
      <c r="BK12" s="737"/>
      <c r="BL12" s="737"/>
      <c r="BM12" s="737"/>
      <c r="BN12" s="737"/>
      <c r="BO12" s="737"/>
      <c r="BP12" s="737"/>
      <c r="BQ12" s="737"/>
      <c r="BR12" s="737"/>
      <c r="BS12" s="689"/>
      <c r="BT12" s="689"/>
      <c r="BU12" s="313"/>
      <c r="BV12" s="313"/>
      <c r="BW12" s="313"/>
      <c r="BX12" s="313"/>
      <c r="BY12" s="739"/>
      <c r="BZ12" s="739"/>
      <c r="CA12" s="313"/>
      <c r="CB12" s="313"/>
      <c r="CC12" s="313"/>
      <c r="CD12" s="313"/>
      <c r="CE12" s="313"/>
      <c r="CF12" s="690"/>
      <c r="CG12" s="690"/>
      <c r="CH12" s="690"/>
      <c r="CI12" s="690"/>
      <c r="CJ12" s="690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</row>
    <row r="13" spans="1:253" s="122" customFormat="1" ht="5.25" customHeight="1">
      <c r="A13" s="237"/>
      <c r="B13" s="776"/>
      <c r="C13" s="776"/>
      <c r="D13" s="776"/>
      <c r="E13" s="776"/>
      <c r="F13" s="776"/>
      <c r="G13" s="776"/>
      <c r="H13" s="776"/>
      <c r="I13" s="776"/>
      <c r="J13" s="776"/>
      <c r="K13" s="776"/>
      <c r="L13" s="776"/>
      <c r="M13" s="776"/>
      <c r="N13" s="776"/>
      <c r="O13" s="776"/>
      <c r="P13" s="776"/>
      <c r="Q13" s="776"/>
      <c r="R13" s="776"/>
      <c r="S13" s="776"/>
      <c r="T13" s="776"/>
      <c r="U13" s="776"/>
      <c r="V13" s="776"/>
      <c r="W13" s="776"/>
      <c r="X13" s="776"/>
      <c r="Y13" s="776"/>
      <c r="Z13" s="776"/>
      <c r="AA13" s="776"/>
      <c r="AB13" s="776"/>
      <c r="AC13" s="776"/>
      <c r="AD13" s="776"/>
      <c r="AE13" s="776"/>
      <c r="AF13" s="776"/>
      <c r="AG13" s="776"/>
      <c r="AH13" s="776"/>
      <c r="AI13" s="776"/>
      <c r="AJ13" s="776"/>
      <c r="AK13" s="776"/>
      <c r="AL13" s="776"/>
      <c r="AM13" s="776"/>
      <c r="AN13" s="776"/>
      <c r="AO13" s="776"/>
      <c r="AP13" s="776"/>
      <c r="AQ13" s="776"/>
      <c r="AR13" s="776"/>
      <c r="AS13" s="776"/>
      <c r="AT13" s="776"/>
      <c r="AU13" s="776"/>
      <c r="AV13" s="776"/>
      <c r="AW13" s="776"/>
      <c r="AX13" s="776"/>
      <c r="AY13" s="776"/>
      <c r="AZ13" s="776"/>
      <c r="BA13" s="776"/>
      <c r="BB13" s="776"/>
      <c r="BC13" s="776"/>
      <c r="BD13" s="776"/>
      <c r="BE13" s="776"/>
      <c r="BF13" s="776"/>
      <c r="BG13" s="776"/>
      <c r="BH13" s="776"/>
      <c r="BI13" s="776"/>
      <c r="BJ13" s="776"/>
      <c r="BK13" s="776"/>
      <c r="BL13" s="776"/>
      <c r="BM13" s="776"/>
      <c r="BN13" s="776"/>
      <c r="BO13" s="776"/>
      <c r="BP13" s="776"/>
      <c r="BQ13" s="776"/>
      <c r="BR13" s="776"/>
      <c r="BS13" s="776"/>
      <c r="BT13" s="776"/>
      <c r="BU13" s="776"/>
      <c r="BV13" s="776"/>
      <c r="BW13" s="776"/>
      <c r="BX13" s="776"/>
      <c r="BY13" s="776"/>
      <c r="BZ13" s="776"/>
      <c r="CA13" s="776"/>
      <c r="CB13" s="776"/>
      <c r="CC13" s="776"/>
      <c r="CD13" s="776"/>
      <c r="CE13" s="776"/>
      <c r="CF13" s="776"/>
      <c r="CG13" s="776"/>
      <c r="CH13" s="776"/>
      <c r="CI13" s="776"/>
      <c r="CJ13" s="776"/>
      <c r="CK13" s="776"/>
      <c r="CL13" s="776"/>
      <c r="CM13" s="776"/>
      <c r="CN13" s="776"/>
      <c r="CO13" s="776"/>
      <c r="CP13" s="776"/>
      <c r="CQ13" s="776"/>
      <c r="CR13" s="776"/>
      <c r="CS13" s="776"/>
      <c r="CT13" s="776"/>
      <c r="CU13" s="776"/>
      <c r="CV13" s="776"/>
      <c r="CW13" s="776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  <c r="IS13" s="342"/>
    </row>
    <row r="14" spans="1:101" ht="11.25" customHeight="1">
      <c r="A14" s="237"/>
      <c r="B14" s="729" t="s">
        <v>397</v>
      </c>
      <c r="C14" s="265" t="s">
        <v>347</v>
      </c>
      <c r="D14" s="380">
        <v>3333</v>
      </c>
      <c r="E14" s="383">
        <v>154</v>
      </c>
      <c r="F14" s="382">
        <v>10</v>
      </c>
      <c r="G14" s="383">
        <v>3.2</v>
      </c>
      <c r="H14" s="384" t="s">
        <v>395</v>
      </c>
      <c r="I14" s="386">
        <v>2900</v>
      </c>
      <c r="J14" s="386">
        <v>67000</v>
      </c>
      <c r="K14" s="708">
        <v>690</v>
      </c>
      <c r="L14" s="679" t="s">
        <v>256</v>
      </c>
      <c r="M14" s="349" t="s">
        <v>310</v>
      </c>
      <c r="N14" s="386">
        <v>16500</v>
      </c>
      <c r="O14" s="386">
        <v>485</v>
      </c>
      <c r="P14" s="603">
        <v>12</v>
      </c>
      <c r="Q14" s="249" t="s">
        <v>328</v>
      </c>
      <c r="R14" s="332">
        <v>6</v>
      </c>
      <c r="S14" s="211"/>
      <c r="T14" s="212"/>
      <c r="U14" s="213"/>
      <c r="V14" s="214"/>
      <c r="W14" s="251"/>
      <c r="X14" s="167"/>
      <c r="Y14" s="251"/>
      <c r="Z14" s="169"/>
      <c r="AA14" s="218"/>
      <c r="AB14" s="251"/>
      <c r="AC14" s="251"/>
      <c r="AD14" s="251"/>
      <c r="AE14" s="222"/>
      <c r="AF14" s="251"/>
      <c r="AG14" s="251"/>
      <c r="AH14" s="225"/>
      <c r="AI14" s="251"/>
      <c r="AJ14" s="251"/>
      <c r="AK14" s="251"/>
      <c r="AL14" s="251"/>
      <c r="AM14" s="251"/>
      <c r="AN14" s="251"/>
      <c r="AO14" s="251"/>
      <c r="AP14" s="251"/>
      <c r="AQ14" s="184"/>
      <c r="AR14" s="251"/>
      <c r="AS14" s="251"/>
      <c r="AT14" s="251"/>
      <c r="AU14" s="390"/>
      <c r="AV14" s="390"/>
      <c r="AW14" s="390"/>
      <c r="AX14" s="390"/>
      <c r="AY14" s="390"/>
      <c r="AZ14" s="390"/>
      <c r="BA14" s="390"/>
      <c r="BB14" s="774"/>
      <c r="BC14" s="736"/>
      <c r="BD14" s="736"/>
      <c r="BE14" s="736"/>
      <c r="BF14" s="736"/>
      <c r="BG14" s="736"/>
      <c r="BH14" s="736"/>
      <c r="BI14" s="736"/>
      <c r="BJ14" s="313"/>
      <c r="BK14" s="737"/>
      <c r="BL14" s="737"/>
      <c r="BM14" s="737"/>
      <c r="BN14" s="737"/>
      <c r="BO14" s="313"/>
      <c r="BP14" s="738"/>
      <c r="BQ14" s="313"/>
      <c r="BR14" s="313"/>
      <c r="BS14" s="689"/>
      <c r="BT14" s="689"/>
      <c r="BU14" s="313"/>
      <c r="BV14" s="313"/>
      <c r="BW14" s="313"/>
      <c r="BX14" s="313"/>
      <c r="BY14" s="739"/>
      <c r="BZ14" s="739"/>
      <c r="CA14" s="313"/>
      <c r="CB14" s="740"/>
      <c r="CC14" s="313"/>
      <c r="CD14" s="741"/>
      <c r="CE14" s="313"/>
      <c r="CF14" s="690"/>
      <c r="CG14" s="690"/>
      <c r="CH14" s="690"/>
      <c r="CI14" s="690"/>
      <c r="CJ14" s="690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  <c r="CU14" s="313"/>
      <c r="CV14" s="313"/>
      <c r="CW14" s="313"/>
    </row>
    <row r="15" spans="1:101" ht="11.25" customHeight="1">
      <c r="A15" s="237"/>
      <c r="B15" s="729"/>
      <c r="C15" s="363" t="s">
        <v>398</v>
      </c>
      <c r="D15" s="323"/>
      <c r="E15" s="604"/>
      <c r="F15" s="605"/>
      <c r="G15" s="604"/>
      <c r="H15" s="606"/>
      <c r="I15" s="600"/>
      <c r="J15" s="600"/>
      <c r="K15" s="720"/>
      <c r="L15" s="682"/>
      <c r="M15" s="349"/>
      <c r="N15" s="600"/>
      <c r="O15" s="600"/>
      <c r="P15" s="603"/>
      <c r="Q15" s="249" t="s">
        <v>258</v>
      </c>
      <c r="R15" s="332">
        <v>2</v>
      </c>
      <c r="S15" s="211"/>
      <c r="T15" s="212"/>
      <c r="U15" s="213"/>
      <c r="V15" s="214"/>
      <c r="W15" s="251"/>
      <c r="X15" s="167"/>
      <c r="Y15" s="251"/>
      <c r="Z15" s="169"/>
      <c r="AA15" s="218"/>
      <c r="AB15" s="251"/>
      <c r="AC15" s="251"/>
      <c r="AD15" s="251"/>
      <c r="AE15" s="222"/>
      <c r="AF15" s="251"/>
      <c r="AG15" s="251"/>
      <c r="AH15" s="225"/>
      <c r="AI15" s="251"/>
      <c r="AJ15" s="251"/>
      <c r="AK15" s="251"/>
      <c r="AL15" s="251"/>
      <c r="AM15" s="251"/>
      <c r="AN15" s="251"/>
      <c r="AO15" s="251"/>
      <c r="AP15" s="251"/>
      <c r="AQ15" s="184"/>
      <c r="AR15" s="251"/>
      <c r="AS15" s="251"/>
      <c r="AT15" s="251"/>
      <c r="AU15" s="390"/>
      <c r="AV15" s="390"/>
      <c r="AW15" s="390"/>
      <c r="AX15" s="390"/>
      <c r="AY15" s="390"/>
      <c r="AZ15" s="390"/>
      <c r="BA15" s="390"/>
      <c r="BB15" s="774"/>
      <c r="BC15" s="736"/>
      <c r="BD15" s="736"/>
      <c r="BE15" s="736"/>
      <c r="BF15" s="736"/>
      <c r="BG15" s="736"/>
      <c r="BH15" s="736"/>
      <c r="BI15" s="736"/>
      <c r="BJ15" s="313"/>
      <c r="BK15" s="737"/>
      <c r="BL15" s="737"/>
      <c r="BM15" s="737"/>
      <c r="BN15" s="737"/>
      <c r="BO15" s="313"/>
      <c r="BP15" s="313"/>
      <c r="BQ15" s="313"/>
      <c r="BR15" s="313"/>
      <c r="BS15" s="689"/>
      <c r="BT15" s="689"/>
      <c r="BU15" s="313"/>
      <c r="BV15" s="313"/>
      <c r="BW15" s="313"/>
      <c r="BX15" s="313"/>
      <c r="BY15" s="739"/>
      <c r="BZ15" s="739"/>
      <c r="CA15" s="313"/>
      <c r="CB15" s="313"/>
      <c r="CC15" s="313"/>
      <c r="CD15" s="313"/>
      <c r="CE15" s="313"/>
      <c r="CF15" s="690"/>
      <c r="CG15" s="690"/>
      <c r="CH15" s="690"/>
      <c r="CI15" s="690"/>
      <c r="CJ15" s="690"/>
      <c r="CK15" s="313"/>
      <c r="CL15" s="313"/>
      <c r="CM15" s="313"/>
      <c r="CN15" s="313"/>
      <c r="CO15" s="313"/>
      <c r="CP15" s="313"/>
      <c r="CQ15" s="313"/>
      <c r="CR15" s="313"/>
      <c r="CS15" s="313"/>
      <c r="CT15" s="313"/>
      <c r="CU15" s="313"/>
      <c r="CV15" s="313"/>
      <c r="CW15" s="313"/>
    </row>
    <row r="16" spans="1:101" ht="11.25" customHeight="1">
      <c r="A16" s="237"/>
      <c r="B16" s="729"/>
      <c r="C16" s="323"/>
      <c r="D16" s="323"/>
      <c r="E16" s="604"/>
      <c r="F16" s="605"/>
      <c r="G16" s="604"/>
      <c r="H16" s="606"/>
      <c r="I16" s="600"/>
      <c r="J16" s="600"/>
      <c r="K16" s="607"/>
      <c r="L16" s="682"/>
      <c r="M16" s="349"/>
      <c r="N16" s="600"/>
      <c r="O16" s="600"/>
      <c r="P16" s="603"/>
      <c r="Q16" s="249" t="s">
        <v>259</v>
      </c>
      <c r="R16" s="332">
        <v>2</v>
      </c>
      <c r="S16" s="211"/>
      <c r="T16" s="212"/>
      <c r="U16" s="213"/>
      <c r="V16" s="214"/>
      <c r="W16" s="251"/>
      <c r="X16" s="167"/>
      <c r="Y16" s="251"/>
      <c r="Z16" s="169"/>
      <c r="AA16" s="218"/>
      <c r="AB16" s="251"/>
      <c r="AC16" s="251"/>
      <c r="AD16" s="251"/>
      <c r="AE16" s="222"/>
      <c r="AF16" s="251"/>
      <c r="AG16" s="251"/>
      <c r="AH16" s="225"/>
      <c r="AI16" s="251"/>
      <c r="AJ16" s="251"/>
      <c r="AK16" s="251"/>
      <c r="AL16" s="251"/>
      <c r="AM16" s="251"/>
      <c r="AN16" s="251"/>
      <c r="AO16" s="251"/>
      <c r="AP16" s="251"/>
      <c r="AQ16" s="184"/>
      <c r="AR16" s="251"/>
      <c r="AS16" s="251"/>
      <c r="AT16" s="251"/>
      <c r="AU16" s="390"/>
      <c r="AV16" s="390"/>
      <c r="AW16" s="390"/>
      <c r="AX16" s="390"/>
      <c r="AY16" s="390"/>
      <c r="AZ16" s="390"/>
      <c r="BA16" s="390"/>
      <c r="BB16" s="774"/>
      <c r="BC16" s="736"/>
      <c r="BD16" s="736"/>
      <c r="BE16" s="736"/>
      <c r="BF16" s="736"/>
      <c r="BG16" s="736"/>
      <c r="BH16" s="736"/>
      <c r="BI16" s="736"/>
      <c r="BJ16" s="313"/>
      <c r="BK16" s="737"/>
      <c r="BL16" s="737"/>
      <c r="BM16" s="737"/>
      <c r="BN16" s="737"/>
      <c r="BO16" s="313"/>
      <c r="BP16" s="313"/>
      <c r="BQ16" s="313"/>
      <c r="BR16" s="313"/>
      <c r="BS16" s="689"/>
      <c r="BT16" s="689"/>
      <c r="BU16" s="313"/>
      <c r="BV16" s="313"/>
      <c r="BW16" s="313"/>
      <c r="BX16" s="313"/>
      <c r="BY16" s="739"/>
      <c r="BZ16" s="739"/>
      <c r="CA16" s="313"/>
      <c r="CB16" s="313"/>
      <c r="CC16" s="313"/>
      <c r="CD16" s="313"/>
      <c r="CE16" s="313"/>
      <c r="CF16" s="690"/>
      <c r="CG16" s="690"/>
      <c r="CH16" s="690"/>
      <c r="CI16" s="690"/>
      <c r="CJ16" s="690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3"/>
      <c r="CW16" s="313"/>
    </row>
    <row r="17" spans="1:101" ht="9.75" customHeight="1">
      <c r="A17" s="237"/>
      <c r="B17" s="729"/>
      <c r="C17" s="323"/>
      <c r="D17" s="323"/>
      <c r="E17" s="604"/>
      <c r="F17" s="605"/>
      <c r="G17" s="604"/>
      <c r="H17" s="606"/>
      <c r="I17" s="600"/>
      <c r="J17" s="600"/>
      <c r="K17" s="607"/>
      <c r="L17" s="682"/>
      <c r="M17" s="349"/>
      <c r="N17" s="600"/>
      <c r="O17" s="600"/>
      <c r="P17" s="603"/>
      <c r="Q17" s="249" t="s">
        <v>260</v>
      </c>
      <c r="R17" s="384">
        <v>2</v>
      </c>
      <c r="S17" s="211"/>
      <c r="T17" s="212"/>
      <c r="U17" s="213"/>
      <c r="V17" s="214"/>
      <c r="W17" s="251"/>
      <c r="X17" s="167"/>
      <c r="Y17" s="251"/>
      <c r="Z17" s="169"/>
      <c r="AA17" s="218"/>
      <c r="AB17" s="251"/>
      <c r="AC17" s="251"/>
      <c r="AD17" s="251"/>
      <c r="AE17" s="222"/>
      <c r="AF17" s="251"/>
      <c r="AG17" s="251"/>
      <c r="AH17" s="225"/>
      <c r="AI17" s="251"/>
      <c r="AJ17" s="251"/>
      <c r="AK17" s="251"/>
      <c r="AL17" s="251"/>
      <c r="AM17" s="251"/>
      <c r="AN17" s="251"/>
      <c r="AO17" s="251"/>
      <c r="AP17" s="251"/>
      <c r="AQ17" s="184"/>
      <c r="AR17" s="251"/>
      <c r="AS17" s="251"/>
      <c r="AT17" s="251"/>
      <c r="AU17" s="390"/>
      <c r="AV17" s="390"/>
      <c r="AW17" s="390"/>
      <c r="AX17" s="390"/>
      <c r="AY17" s="390"/>
      <c r="AZ17" s="390"/>
      <c r="BA17" s="390"/>
      <c r="BB17" s="774"/>
      <c r="BC17" s="736"/>
      <c r="BD17" s="736"/>
      <c r="BE17" s="736"/>
      <c r="BF17" s="736"/>
      <c r="BG17" s="736"/>
      <c r="BH17" s="736"/>
      <c r="BI17" s="736"/>
      <c r="BJ17" s="313"/>
      <c r="BK17" s="737"/>
      <c r="BL17" s="737"/>
      <c r="BM17" s="737"/>
      <c r="BN17" s="737"/>
      <c r="BO17" s="313"/>
      <c r="BP17" s="313"/>
      <c r="BQ17" s="313"/>
      <c r="BR17" s="313"/>
      <c r="BS17" s="689"/>
      <c r="BT17" s="689"/>
      <c r="BU17" s="313"/>
      <c r="BV17" s="313"/>
      <c r="BW17" s="313"/>
      <c r="BX17" s="313"/>
      <c r="BY17" s="739"/>
      <c r="BZ17" s="739"/>
      <c r="CA17" s="313"/>
      <c r="CB17" s="313"/>
      <c r="CC17" s="313"/>
      <c r="CD17" s="313"/>
      <c r="CE17" s="313"/>
      <c r="CF17" s="690"/>
      <c r="CG17" s="690"/>
      <c r="CH17" s="690"/>
      <c r="CI17" s="690"/>
      <c r="CJ17" s="690"/>
      <c r="CK17" s="313"/>
      <c r="CL17" s="313"/>
      <c r="CM17" s="313"/>
      <c r="CN17" s="313"/>
      <c r="CO17" s="313"/>
      <c r="CP17" s="313"/>
      <c r="CQ17" s="313"/>
      <c r="CR17" s="313"/>
      <c r="CS17" s="313"/>
      <c r="CT17" s="313"/>
      <c r="CU17" s="313"/>
      <c r="CV17" s="313"/>
      <c r="CW17" s="313"/>
    </row>
    <row r="18" spans="1:253" s="122" customFormat="1" ht="5.25" customHeight="1">
      <c r="A18" s="237"/>
      <c r="B18" s="278"/>
      <c r="C18" s="278"/>
      <c r="D18" s="278"/>
      <c r="E18" s="278"/>
      <c r="F18" s="278"/>
      <c r="G18" s="278"/>
      <c r="H18" s="278"/>
      <c r="I18" s="278"/>
      <c r="J18" s="278"/>
      <c r="K18" s="278"/>
      <c r="L18" s="278"/>
      <c r="M18" s="278"/>
      <c r="N18" s="278"/>
      <c r="O18" s="278"/>
      <c r="P18" s="278"/>
      <c r="Q18" s="278"/>
      <c r="R18" s="278"/>
      <c r="S18" s="278"/>
      <c r="T18" s="278"/>
      <c r="U18" s="278"/>
      <c r="V18" s="278"/>
      <c r="W18" s="278"/>
      <c r="X18" s="278"/>
      <c r="Y18" s="278"/>
      <c r="Z18" s="278"/>
      <c r="AA18" s="278"/>
      <c r="AB18" s="278"/>
      <c r="AC18" s="278"/>
      <c r="AD18" s="278"/>
      <c r="AE18" s="278"/>
      <c r="AF18" s="278"/>
      <c r="AG18" s="278"/>
      <c r="AH18" s="278"/>
      <c r="AI18" s="278"/>
      <c r="AJ18" s="278"/>
      <c r="AK18" s="278"/>
      <c r="AL18" s="278"/>
      <c r="AM18" s="278"/>
      <c r="AN18" s="278"/>
      <c r="AO18" s="278"/>
      <c r="AP18" s="278"/>
      <c r="AQ18" s="278"/>
      <c r="AR18" s="278"/>
      <c r="AS18" s="278"/>
      <c r="AT18" s="278"/>
      <c r="AU18" s="278"/>
      <c r="AV18" s="278"/>
      <c r="AW18" s="278"/>
      <c r="AX18" s="278"/>
      <c r="AY18" s="278"/>
      <c r="AZ18" s="278"/>
      <c r="BA18" s="278"/>
      <c r="BB18" s="278"/>
      <c r="BC18" s="278"/>
      <c r="BD18" s="278"/>
      <c r="BE18" s="278"/>
      <c r="BF18" s="278"/>
      <c r="BG18" s="278"/>
      <c r="BH18" s="278"/>
      <c r="BI18" s="278"/>
      <c r="BJ18" s="278"/>
      <c r="BK18" s="278"/>
      <c r="BL18" s="278"/>
      <c r="BM18" s="278"/>
      <c r="BN18" s="278"/>
      <c r="BO18" s="278"/>
      <c r="BP18" s="278"/>
      <c r="BQ18" s="278"/>
      <c r="BR18" s="278"/>
      <c r="BS18" s="278"/>
      <c r="BT18" s="278"/>
      <c r="BU18" s="278"/>
      <c r="BV18" s="278"/>
      <c r="BW18" s="278"/>
      <c r="BX18" s="278"/>
      <c r="BY18" s="278"/>
      <c r="BZ18" s="278"/>
      <c r="CA18" s="278"/>
      <c r="CB18" s="278"/>
      <c r="CC18" s="278"/>
      <c r="CD18" s="278"/>
      <c r="CE18" s="278"/>
      <c r="CF18" s="278"/>
      <c r="CG18" s="278"/>
      <c r="CH18" s="278"/>
      <c r="CI18" s="278"/>
      <c r="CJ18" s="278"/>
      <c r="CK18" s="278"/>
      <c r="CL18" s="278"/>
      <c r="CM18" s="278"/>
      <c r="CN18" s="278"/>
      <c r="CO18" s="278"/>
      <c r="CP18" s="278"/>
      <c r="CQ18" s="278"/>
      <c r="CR18" s="278"/>
      <c r="CS18" s="278"/>
      <c r="CT18" s="278"/>
      <c r="CU18" s="278"/>
      <c r="CV18" s="278"/>
      <c r="CW18" s="278"/>
      <c r="HZ18" s="342"/>
      <c r="IA18" s="342"/>
      <c r="IB18" s="342"/>
      <c r="IC18" s="342"/>
      <c r="ID18" s="342"/>
      <c r="IE18" s="342"/>
      <c r="IF18" s="342"/>
      <c r="IG18" s="342"/>
      <c r="IH18" s="342"/>
      <c r="II18" s="342"/>
      <c r="IJ18" s="342"/>
      <c r="IK18" s="342"/>
      <c r="IL18" s="342"/>
      <c r="IM18" s="342"/>
      <c r="IN18" s="342"/>
      <c r="IO18" s="342"/>
      <c r="IP18" s="342"/>
      <c r="IQ18" s="342"/>
      <c r="IR18" s="342"/>
      <c r="IS18" s="342"/>
    </row>
    <row r="19" spans="1:101" ht="11.25" customHeight="1">
      <c r="A19" s="237"/>
      <c r="B19" s="729" t="s">
        <v>399</v>
      </c>
      <c r="C19" s="265">
        <v>14482401</v>
      </c>
      <c r="D19" s="380">
        <v>3333</v>
      </c>
      <c r="E19" s="383">
        <v>149</v>
      </c>
      <c r="F19" s="382">
        <v>12</v>
      </c>
      <c r="G19" s="383">
        <v>2.9</v>
      </c>
      <c r="H19" s="384" t="s">
        <v>373</v>
      </c>
      <c r="I19" s="386">
        <v>2800</v>
      </c>
      <c r="J19" s="386">
        <v>53600</v>
      </c>
      <c r="K19" s="708">
        <v>975</v>
      </c>
      <c r="L19" s="679" t="s">
        <v>256</v>
      </c>
      <c r="M19" s="550" t="s">
        <v>310</v>
      </c>
      <c r="N19" s="386">
        <v>14500</v>
      </c>
      <c r="O19" s="386">
        <v>435</v>
      </c>
      <c r="P19" s="603">
        <v>14</v>
      </c>
      <c r="Q19" s="249" t="s">
        <v>328</v>
      </c>
      <c r="R19" s="332">
        <v>8</v>
      </c>
      <c r="S19" s="251"/>
      <c r="T19" s="212"/>
      <c r="U19" s="213"/>
      <c r="V19" s="214"/>
      <c r="W19" s="251"/>
      <c r="X19" s="167"/>
      <c r="Y19" s="251"/>
      <c r="Z19" s="169"/>
      <c r="AA19" s="218"/>
      <c r="AB19" s="251"/>
      <c r="AC19" s="251"/>
      <c r="AD19" s="251"/>
      <c r="AE19" s="251"/>
      <c r="AF19" s="251"/>
      <c r="AG19" s="251"/>
      <c r="AH19" s="251"/>
      <c r="AI19" s="251"/>
      <c r="AJ19" s="251"/>
      <c r="AK19" s="251"/>
      <c r="AL19" s="181"/>
      <c r="AM19" s="251"/>
      <c r="AN19" s="251"/>
      <c r="AO19" s="251"/>
      <c r="AP19" s="251"/>
      <c r="AQ19" s="184"/>
      <c r="AR19" s="251"/>
      <c r="AS19" s="251"/>
      <c r="AT19" s="251"/>
      <c r="AU19" s="390"/>
      <c r="AV19" s="390"/>
      <c r="AW19" s="390"/>
      <c r="AX19" s="390"/>
      <c r="AY19" s="213"/>
      <c r="AZ19" s="213"/>
      <c r="BA19" s="213"/>
      <c r="BB19" s="774"/>
      <c r="BC19" s="736"/>
      <c r="BD19" s="736"/>
      <c r="BE19" s="736"/>
      <c r="BF19" s="736"/>
      <c r="BG19" s="736"/>
      <c r="BH19" s="736"/>
      <c r="BI19" s="736"/>
      <c r="BJ19" s="313"/>
      <c r="BK19" s="737"/>
      <c r="BL19" s="737"/>
      <c r="BM19" s="737"/>
      <c r="BN19" s="737"/>
      <c r="BO19" s="313"/>
      <c r="BP19" s="738"/>
      <c r="BQ19" s="313"/>
      <c r="BR19" s="313"/>
      <c r="BS19" s="689"/>
      <c r="BT19" s="689"/>
      <c r="BU19" s="313"/>
      <c r="BV19" s="313"/>
      <c r="BW19" s="313"/>
      <c r="BX19" s="313"/>
      <c r="BY19" s="739"/>
      <c r="BZ19" s="739"/>
      <c r="CA19" s="313"/>
      <c r="CB19" s="740"/>
      <c r="CC19" s="313"/>
      <c r="CD19" s="741"/>
      <c r="CE19" s="313"/>
      <c r="CF19" s="690"/>
      <c r="CG19" s="690"/>
      <c r="CH19" s="690"/>
      <c r="CI19" s="690"/>
      <c r="CJ19" s="690"/>
      <c r="CK19" s="313"/>
      <c r="CL19" s="313"/>
      <c r="CM19" s="313"/>
      <c r="CN19" s="313"/>
      <c r="CO19" s="313"/>
      <c r="CP19" s="313"/>
      <c r="CQ19" s="313"/>
      <c r="CR19" s="313"/>
      <c r="CS19" s="313"/>
      <c r="CT19" s="313"/>
      <c r="CU19" s="313"/>
      <c r="CV19" s="313"/>
      <c r="CW19" s="313"/>
    </row>
    <row r="20" spans="1:101" ht="11.25" customHeight="1">
      <c r="A20" s="237"/>
      <c r="B20" s="729"/>
      <c r="C20" s="363"/>
      <c r="D20" s="323"/>
      <c r="E20" s="604"/>
      <c r="F20" s="605"/>
      <c r="G20" s="604"/>
      <c r="H20" s="606"/>
      <c r="I20" s="600"/>
      <c r="J20" s="600"/>
      <c r="K20" s="720"/>
      <c r="L20" s="682"/>
      <c r="M20" s="550"/>
      <c r="N20" s="600"/>
      <c r="O20" s="600"/>
      <c r="P20" s="603"/>
      <c r="Q20" s="249" t="s">
        <v>258</v>
      </c>
      <c r="R20" s="332">
        <v>2</v>
      </c>
      <c r="S20" s="211"/>
      <c r="T20" s="212"/>
      <c r="U20" s="213"/>
      <c r="V20" s="251"/>
      <c r="W20" s="251"/>
      <c r="X20" s="167"/>
      <c r="Y20" s="251"/>
      <c r="Z20" s="251"/>
      <c r="AA20" s="251"/>
      <c r="AB20" s="251"/>
      <c r="AC20" s="251"/>
      <c r="AD20" s="251"/>
      <c r="AE20" s="222"/>
      <c r="AF20" s="251"/>
      <c r="AG20" s="251"/>
      <c r="AH20" s="251"/>
      <c r="AI20" s="251"/>
      <c r="AJ20" s="251"/>
      <c r="AK20" s="251"/>
      <c r="AL20" s="181"/>
      <c r="AM20" s="251"/>
      <c r="AN20" s="251"/>
      <c r="AO20" s="251"/>
      <c r="AP20" s="251"/>
      <c r="AQ20" s="251"/>
      <c r="AR20" s="251"/>
      <c r="AS20" s="251"/>
      <c r="AT20" s="251"/>
      <c r="AU20" s="390"/>
      <c r="AV20" s="390"/>
      <c r="AW20" s="390"/>
      <c r="AX20" s="390"/>
      <c r="AY20" s="390"/>
      <c r="AZ20" s="390"/>
      <c r="BA20" s="390"/>
      <c r="BB20" s="774"/>
      <c r="BC20" s="736"/>
      <c r="BD20" s="736"/>
      <c r="BE20" s="736"/>
      <c r="BF20" s="736"/>
      <c r="BG20" s="736"/>
      <c r="BH20" s="736"/>
      <c r="BI20" s="736"/>
      <c r="BJ20" s="313"/>
      <c r="BK20" s="737"/>
      <c r="BL20" s="737"/>
      <c r="BM20" s="737"/>
      <c r="BN20" s="737"/>
      <c r="BO20" s="313"/>
      <c r="BP20" s="313"/>
      <c r="BQ20" s="313"/>
      <c r="BR20" s="313"/>
      <c r="BS20" s="689"/>
      <c r="BT20" s="689"/>
      <c r="BU20" s="313"/>
      <c r="BV20" s="313"/>
      <c r="BW20" s="313"/>
      <c r="BX20" s="313"/>
      <c r="BY20" s="739"/>
      <c r="BZ20" s="739"/>
      <c r="CA20" s="313"/>
      <c r="CB20" s="313"/>
      <c r="CC20" s="313"/>
      <c r="CD20" s="313"/>
      <c r="CE20" s="313"/>
      <c r="CF20" s="690"/>
      <c r="CG20" s="690"/>
      <c r="CH20" s="690"/>
      <c r="CI20" s="690"/>
      <c r="CJ20" s="690"/>
      <c r="CK20" s="313"/>
      <c r="CL20" s="313"/>
      <c r="CM20" s="313"/>
      <c r="CN20" s="313"/>
      <c r="CO20" s="313"/>
      <c r="CP20" s="313"/>
      <c r="CQ20" s="313"/>
      <c r="CR20" s="313"/>
      <c r="CS20" s="313"/>
      <c r="CT20" s="313"/>
      <c r="CU20" s="313"/>
      <c r="CV20" s="313"/>
      <c r="CW20" s="313"/>
    </row>
    <row r="21" spans="1:101" ht="11.25" customHeight="1">
      <c r="A21" s="237"/>
      <c r="B21" s="729"/>
      <c r="C21" s="323"/>
      <c r="D21" s="323"/>
      <c r="E21" s="604"/>
      <c r="F21" s="605"/>
      <c r="G21" s="604"/>
      <c r="H21" s="606"/>
      <c r="I21" s="600"/>
      <c r="J21" s="600"/>
      <c r="K21" s="607"/>
      <c r="L21" s="682"/>
      <c r="M21" s="550"/>
      <c r="N21" s="600"/>
      <c r="O21" s="600"/>
      <c r="P21" s="603"/>
      <c r="Q21" s="249" t="s">
        <v>259</v>
      </c>
      <c r="R21" s="332">
        <v>2</v>
      </c>
      <c r="S21" s="211"/>
      <c r="T21" s="212"/>
      <c r="U21" s="213"/>
      <c r="V21" s="251"/>
      <c r="W21" s="251"/>
      <c r="X21" s="167"/>
      <c r="Y21" s="251"/>
      <c r="Z21" s="251"/>
      <c r="AA21" s="251"/>
      <c r="AB21" s="251"/>
      <c r="AC21" s="251"/>
      <c r="AD21" s="251"/>
      <c r="AE21" s="222"/>
      <c r="AF21" s="251"/>
      <c r="AG21" s="251"/>
      <c r="AH21" s="251"/>
      <c r="AI21" s="251"/>
      <c r="AJ21" s="251"/>
      <c r="AK21" s="251"/>
      <c r="AL21" s="181"/>
      <c r="AM21" s="251"/>
      <c r="AN21" s="251"/>
      <c r="AO21" s="251"/>
      <c r="AP21" s="251"/>
      <c r="AQ21" s="251"/>
      <c r="AR21" s="251"/>
      <c r="AS21" s="251"/>
      <c r="AT21" s="251"/>
      <c r="AU21" s="390"/>
      <c r="AV21" s="390"/>
      <c r="AW21" s="390"/>
      <c r="AX21" s="390"/>
      <c r="AY21" s="390"/>
      <c r="AZ21" s="390"/>
      <c r="BA21" s="390"/>
      <c r="BB21" s="774"/>
      <c r="BC21" s="736"/>
      <c r="BD21" s="736"/>
      <c r="BE21" s="736"/>
      <c r="BF21" s="736"/>
      <c r="BG21" s="736"/>
      <c r="BH21" s="736"/>
      <c r="BI21" s="736"/>
      <c r="BJ21" s="313"/>
      <c r="BK21" s="737"/>
      <c r="BL21" s="737"/>
      <c r="BM21" s="737"/>
      <c r="BN21" s="737"/>
      <c r="BO21" s="313"/>
      <c r="BP21" s="313"/>
      <c r="BQ21" s="313"/>
      <c r="BR21" s="313"/>
      <c r="BS21" s="689"/>
      <c r="BT21" s="689"/>
      <c r="BU21" s="313"/>
      <c r="BV21" s="313"/>
      <c r="BW21" s="313"/>
      <c r="BX21" s="313"/>
      <c r="BY21" s="739"/>
      <c r="BZ21" s="739"/>
      <c r="CA21" s="313"/>
      <c r="CB21" s="313"/>
      <c r="CC21" s="313"/>
      <c r="CD21" s="313"/>
      <c r="CE21" s="313"/>
      <c r="CF21" s="690"/>
      <c r="CG21" s="690"/>
      <c r="CH21" s="690"/>
      <c r="CI21" s="690"/>
      <c r="CJ21" s="690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</row>
    <row r="22" spans="1:101" ht="11.25" customHeight="1">
      <c r="A22" s="237"/>
      <c r="B22" s="729"/>
      <c r="C22" s="323"/>
      <c r="D22" s="323"/>
      <c r="E22" s="604"/>
      <c r="F22" s="605"/>
      <c r="G22" s="604"/>
      <c r="H22" s="606"/>
      <c r="I22" s="600"/>
      <c r="J22" s="600"/>
      <c r="K22" s="607"/>
      <c r="L22" s="682"/>
      <c r="M22" s="550"/>
      <c r="N22" s="600"/>
      <c r="O22" s="600"/>
      <c r="P22" s="603"/>
      <c r="Q22" s="249" t="s">
        <v>260</v>
      </c>
      <c r="R22" s="384">
        <v>2</v>
      </c>
      <c r="S22" s="211"/>
      <c r="T22" s="212"/>
      <c r="U22" s="213"/>
      <c r="V22" s="390"/>
      <c r="W22" s="390"/>
      <c r="X22" s="167"/>
      <c r="Y22" s="251"/>
      <c r="Z22" s="251"/>
      <c r="AA22" s="251"/>
      <c r="AB22" s="251"/>
      <c r="AC22" s="251"/>
      <c r="AD22" s="251"/>
      <c r="AE22" s="222"/>
      <c r="AF22" s="251"/>
      <c r="AG22" s="251"/>
      <c r="AH22" s="251"/>
      <c r="AI22" s="251"/>
      <c r="AJ22" s="251"/>
      <c r="AK22" s="251"/>
      <c r="AL22" s="181"/>
      <c r="AM22" s="251"/>
      <c r="AN22" s="251"/>
      <c r="AO22" s="251"/>
      <c r="AP22" s="251"/>
      <c r="AQ22" s="251"/>
      <c r="AR22" s="251"/>
      <c r="AS22" s="251"/>
      <c r="AT22" s="251"/>
      <c r="AU22" s="390"/>
      <c r="AV22" s="390"/>
      <c r="AW22" s="390"/>
      <c r="AX22" s="390"/>
      <c r="AY22" s="390"/>
      <c r="AZ22" s="390"/>
      <c r="BA22" s="390"/>
      <c r="BB22" s="774"/>
      <c r="BC22" s="736"/>
      <c r="BD22" s="736"/>
      <c r="BE22" s="736"/>
      <c r="BF22" s="736"/>
      <c r="BG22" s="736"/>
      <c r="BH22" s="736"/>
      <c r="BI22" s="736"/>
      <c r="BJ22" s="313"/>
      <c r="BK22" s="737"/>
      <c r="BL22" s="737"/>
      <c r="BM22" s="737"/>
      <c r="BN22" s="737"/>
      <c r="BO22" s="313"/>
      <c r="BP22" s="313"/>
      <c r="BQ22" s="313"/>
      <c r="BR22" s="313"/>
      <c r="BS22" s="689"/>
      <c r="BT22" s="689"/>
      <c r="BU22" s="313"/>
      <c r="BV22" s="313"/>
      <c r="BW22" s="313"/>
      <c r="BX22" s="313"/>
      <c r="BY22" s="739"/>
      <c r="BZ22" s="739"/>
      <c r="CA22" s="313"/>
      <c r="CB22" s="313"/>
      <c r="CC22" s="313"/>
      <c r="CD22" s="313"/>
      <c r="CE22" s="313"/>
      <c r="CF22" s="690"/>
      <c r="CG22" s="690"/>
      <c r="CH22" s="690"/>
      <c r="CI22" s="690"/>
      <c r="CJ22" s="690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3"/>
      <c r="CW22" s="313"/>
    </row>
    <row r="23" spans="1:253" s="122" customFormat="1" ht="5.25" customHeight="1">
      <c r="A23" s="237"/>
      <c r="B23" s="775"/>
      <c r="C23" s="775"/>
      <c r="D23" s="775"/>
      <c r="E23" s="775"/>
      <c r="F23" s="775"/>
      <c r="G23" s="775"/>
      <c r="H23" s="775"/>
      <c r="I23" s="775"/>
      <c r="J23" s="775"/>
      <c r="K23" s="775"/>
      <c r="L23" s="775"/>
      <c r="M23" s="775"/>
      <c r="N23" s="775"/>
      <c r="O23" s="775"/>
      <c r="P23" s="775"/>
      <c r="Q23" s="775"/>
      <c r="R23" s="775"/>
      <c r="S23" s="775"/>
      <c r="T23" s="775"/>
      <c r="U23" s="775"/>
      <c r="V23" s="775"/>
      <c r="W23" s="775"/>
      <c r="X23" s="775"/>
      <c r="Y23" s="775"/>
      <c r="Z23" s="775"/>
      <c r="AA23" s="775"/>
      <c r="AB23" s="775"/>
      <c r="AC23" s="775"/>
      <c r="AD23" s="775"/>
      <c r="AE23" s="775"/>
      <c r="AF23" s="775"/>
      <c r="AG23" s="775"/>
      <c r="AH23" s="775"/>
      <c r="AI23" s="775"/>
      <c r="AJ23" s="775"/>
      <c r="AK23" s="775"/>
      <c r="AL23" s="775"/>
      <c r="AM23" s="775"/>
      <c r="AN23" s="775"/>
      <c r="AO23" s="775"/>
      <c r="AP23" s="775"/>
      <c r="AQ23" s="775"/>
      <c r="AR23" s="775"/>
      <c r="AS23" s="775"/>
      <c r="AT23" s="775"/>
      <c r="AU23" s="775"/>
      <c r="AV23" s="775"/>
      <c r="AW23" s="775"/>
      <c r="AX23" s="775"/>
      <c r="AY23" s="775"/>
      <c r="AZ23" s="775"/>
      <c r="BA23" s="775"/>
      <c r="BB23" s="775"/>
      <c r="BC23" s="775"/>
      <c r="BD23" s="775"/>
      <c r="BE23" s="775"/>
      <c r="BF23" s="775"/>
      <c r="BG23" s="775"/>
      <c r="BH23" s="775"/>
      <c r="BI23" s="775"/>
      <c r="BJ23" s="775"/>
      <c r="BK23" s="775"/>
      <c r="BL23" s="775"/>
      <c r="BM23" s="775"/>
      <c r="BN23" s="775"/>
      <c r="BO23" s="775"/>
      <c r="BP23" s="775"/>
      <c r="BQ23" s="775"/>
      <c r="BR23" s="775"/>
      <c r="BS23" s="775"/>
      <c r="BT23" s="775"/>
      <c r="BU23" s="775"/>
      <c r="BV23" s="775"/>
      <c r="BW23" s="775"/>
      <c r="BX23" s="775"/>
      <c r="BY23" s="775"/>
      <c r="BZ23" s="775"/>
      <c r="CA23" s="775"/>
      <c r="CB23" s="775"/>
      <c r="CC23" s="775"/>
      <c r="CD23" s="775"/>
      <c r="CE23" s="775"/>
      <c r="CF23" s="775"/>
      <c r="CG23" s="775"/>
      <c r="CH23" s="775"/>
      <c r="CI23" s="775"/>
      <c r="CJ23" s="775"/>
      <c r="CK23" s="775"/>
      <c r="CL23" s="775"/>
      <c r="CM23" s="775"/>
      <c r="CN23" s="775"/>
      <c r="CO23" s="775"/>
      <c r="CP23" s="775"/>
      <c r="CQ23" s="775"/>
      <c r="CR23" s="775"/>
      <c r="CS23" s="775"/>
      <c r="CT23" s="775"/>
      <c r="CU23" s="775"/>
      <c r="CV23" s="775"/>
      <c r="CW23" s="775"/>
      <c r="HZ23" s="342"/>
      <c r="IA23" s="342"/>
      <c r="IB23" s="342"/>
      <c r="IC23" s="342"/>
      <c r="ID23" s="342"/>
      <c r="IE23" s="342"/>
      <c r="IF23" s="342"/>
      <c r="IG23" s="342"/>
      <c r="IH23" s="342"/>
      <c r="II23" s="342"/>
      <c r="IJ23" s="342"/>
      <c r="IK23" s="342"/>
      <c r="IL23" s="342"/>
      <c r="IM23" s="342"/>
      <c r="IN23" s="342"/>
      <c r="IO23" s="342"/>
      <c r="IP23" s="342"/>
      <c r="IQ23" s="342"/>
      <c r="IR23" s="342"/>
      <c r="IS23" s="342"/>
    </row>
    <row r="24" spans="1:101" ht="11.25" customHeight="1">
      <c r="A24" s="237"/>
      <c r="B24" s="777" t="s">
        <v>400</v>
      </c>
      <c r="C24" s="307" t="s">
        <v>401</v>
      </c>
      <c r="D24" s="380">
        <v>3333</v>
      </c>
      <c r="E24" s="604">
        <v>138</v>
      </c>
      <c r="F24" s="382">
        <v>11</v>
      </c>
      <c r="G24" s="383">
        <v>8.7</v>
      </c>
      <c r="H24" s="384" t="s">
        <v>367</v>
      </c>
      <c r="I24" s="386">
        <v>250</v>
      </c>
      <c r="J24" s="600">
        <v>50000</v>
      </c>
      <c r="K24" s="607">
        <v>1250</v>
      </c>
      <c r="L24" s="679" t="s">
        <v>256</v>
      </c>
      <c r="M24" s="349" t="s">
        <v>310</v>
      </c>
      <c r="N24" s="386">
        <v>10000</v>
      </c>
      <c r="O24" s="386">
        <v>500</v>
      </c>
      <c r="P24" s="603">
        <v>6</v>
      </c>
      <c r="Q24" s="249" t="s">
        <v>328</v>
      </c>
      <c r="R24" s="332">
        <v>6</v>
      </c>
      <c r="S24" s="251"/>
      <c r="T24" s="212"/>
      <c r="U24" s="213"/>
      <c r="V24" s="214"/>
      <c r="W24" s="215"/>
      <c r="X24" s="167"/>
      <c r="Y24" s="216"/>
      <c r="Z24" s="169"/>
      <c r="AA24" s="218"/>
      <c r="AB24" s="219"/>
      <c r="AC24" s="220"/>
      <c r="AD24" s="221"/>
      <c r="AE24" s="222"/>
      <c r="AF24" s="223"/>
      <c r="AG24" s="224"/>
      <c r="AH24" s="225"/>
      <c r="AI24" s="226"/>
      <c r="AJ24" s="179"/>
      <c r="AK24" s="227"/>
      <c r="AL24" s="181"/>
      <c r="AM24" s="251"/>
      <c r="AN24" s="251"/>
      <c r="AO24" s="251"/>
      <c r="AP24" s="230"/>
      <c r="AQ24" s="184"/>
      <c r="AR24" s="231"/>
      <c r="AS24" s="311"/>
      <c r="AT24" s="187"/>
      <c r="AU24" s="233"/>
      <c r="AV24" s="234"/>
      <c r="AW24" s="190"/>
      <c r="AX24" s="390"/>
      <c r="AY24" s="390"/>
      <c r="AZ24" s="390"/>
      <c r="BA24" s="390"/>
      <c r="BB24" s="774"/>
      <c r="BC24" s="313"/>
      <c r="BD24" s="736"/>
      <c r="BE24" s="313"/>
      <c r="BF24" s="736"/>
      <c r="BG24" s="313"/>
      <c r="BH24" s="736"/>
      <c r="BI24" s="313"/>
      <c r="BJ24" s="390"/>
      <c r="BK24" s="313"/>
      <c r="BL24" s="313"/>
      <c r="BM24" s="313"/>
      <c r="BN24" s="313"/>
      <c r="BO24" s="390"/>
      <c r="BP24" s="738"/>
      <c r="BQ24" s="390"/>
      <c r="BR24" s="390"/>
      <c r="BS24" s="313"/>
      <c r="BT24" s="689"/>
      <c r="BU24" s="390"/>
      <c r="BV24" s="390"/>
      <c r="BW24" s="390"/>
      <c r="BX24" s="390"/>
      <c r="BY24" s="313"/>
      <c r="BZ24" s="313"/>
      <c r="CA24" s="390"/>
      <c r="CB24" s="313"/>
      <c r="CC24" s="390"/>
      <c r="CD24" s="313"/>
      <c r="CF24" s="778"/>
      <c r="CG24" s="778"/>
      <c r="CH24" s="778"/>
      <c r="CI24" s="779"/>
      <c r="CJ24" s="778"/>
      <c r="CK24" s="780"/>
      <c r="CL24" s="780"/>
      <c r="CM24" s="780"/>
      <c r="CN24" s="780"/>
      <c r="CO24" s="780"/>
      <c r="CP24" s="780"/>
      <c r="CQ24" s="780"/>
      <c r="CR24" s="780"/>
      <c r="CS24" s="780"/>
      <c r="CT24" s="780"/>
      <c r="CU24" s="780"/>
      <c r="CV24" s="780"/>
      <c r="CW24" s="780"/>
    </row>
    <row r="25" spans="1:253" s="122" customFormat="1" ht="5.2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HZ25" s="342"/>
      <c r="IA25" s="342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  <c r="IS25" s="342"/>
    </row>
    <row r="26" spans="1:101" ht="11.25" customHeight="1">
      <c r="A26" s="781" t="s">
        <v>263</v>
      </c>
      <c r="B26" s="550" t="s">
        <v>402</v>
      </c>
      <c r="C26" s="323">
        <v>8766031</v>
      </c>
      <c r="D26" s="323">
        <v>1000</v>
      </c>
      <c r="E26" s="604">
        <v>147.6</v>
      </c>
      <c r="F26" s="605">
        <v>16</v>
      </c>
      <c r="G26" s="604">
        <v>3.7</v>
      </c>
      <c r="H26" s="384" t="s">
        <v>380</v>
      </c>
      <c r="I26" s="600">
        <v>3250</v>
      </c>
      <c r="J26" s="600">
        <v>54000</v>
      </c>
      <c r="K26" s="607">
        <v>1500</v>
      </c>
      <c r="L26" s="682" t="s">
        <v>256</v>
      </c>
      <c r="M26" s="782" t="s">
        <v>310</v>
      </c>
      <c r="N26" s="600">
        <v>7000</v>
      </c>
      <c r="O26" s="600">
        <v>174.96</v>
      </c>
      <c r="P26" s="331">
        <v>9</v>
      </c>
      <c r="Q26" s="249" t="s">
        <v>328</v>
      </c>
      <c r="R26" s="620">
        <v>8</v>
      </c>
      <c r="S26" s="211"/>
      <c r="T26" s="212"/>
      <c r="U26" s="213"/>
      <c r="V26" s="214"/>
      <c r="W26" s="251"/>
      <c r="X26" s="167"/>
      <c r="Y26" s="251"/>
      <c r="Z26" s="169"/>
      <c r="AA26" s="218"/>
      <c r="AB26" s="251"/>
      <c r="AC26" s="251"/>
      <c r="AD26" s="251"/>
      <c r="AE26" s="222"/>
      <c r="AF26" s="251"/>
      <c r="AG26" s="251"/>
      <c r="AH26" s="225"/>
      <c r="AI26" s="251"/>
      <c r="AJ26" s="251"/>
      <c r="AK26" s="251"/>
      <c r="AL26" s="251"/>
      <c r="AM26" s="287"/>
      <c r="AN26" s="287"/>
      <c r="AO26" s="287"/>
      <c r="AP26" s="287"/>
      <c r="AQ26" s="184"/>
      <c r="AR26" s="287"/>
      <c r="AS26" s="287"/>
      <c r="AT26" s="287"/>
      <c r="AU26" s="390"/>
      <c r="AV26" s="390"/>
      <c r="AW26" s="390"/>
      <c r="AX26" s="390"/>
      <c r="AY26" s="213"/>
      <c r="AZ26" s="213"/>
      <c r="BA26" s="213"/>
      <c r="BB26" s="774"/>
      <c r="BC26" s="783"/>
      <c r="BD26" s="783"/>
      <c r="BE26" s="783"/>
      <c r="BF26" s="783"/>
      <c r="BG26" s="783"/>
      <c r="BH26" s="783"/>
      <c r="BI26" s="783"/>
      <c r="BJ26" s="780"/>
      <c r="BK26" s="784"/>
      <c r="BL26" s="784"/>
      <c r="BM26" s="784"/>
      <c r="BN26" s="784"/>
      <c r="BO26" s="780"/>
      <c r="BP26" s="785"/>
      <c r="BQ26" s="780"/>
      <c r="BR26" s="780"/>
      <c r="BS26" s="786"/>
      <c r="BT26" s="786"/>
      <c r="BU26" s="780"/>
      <c r="BV26" s="780"/>
      <c r="BW26" s="780"/>
      <c r="BX26" s="780"/>
      <c r="BY26" s="787"/>
      <c r="BZ26" s="787"/>
      <c r="CA26" s="780"/>
      <c r="CB26" s="788"/>
      <c r="CC26" s="780"/>
      <c r="CD26" s="789"/>
      <c r="CE26" s="780"/>
      <c r="CF26" s="779"/>
      <c r="CG26" s="779"/>
      <c r="CH26" s="779"/>
      <c r="CI26" s="779"/>
      <c r="CJ26" s="779"/>
      <c r="CK26" s="780"/>
      <c r="CL26" s="780"/>
      <c r="CM26" s="780"/>
      <c r="CN26" s="780"/>
      <c r="CO26" s="780"/>
      <c r="CP26" s="780"/>
      <c r="CQ26" s="780"/>
      <c r="CR26" s="780"/>
      <c r="CS26" s="780"/>
      <c r="CT26" s="780"/>
      <c r="CU26" s="780"/>
      <c r="CW26" s="780"/>
    </row>
    <row r="27" spans="1:101" ht="11.25" customHeight="1">
      <c r="A27" s="781"/>
      <c r="B27" s="550"/>
      <c r="C27" s="323"/>
      <c r="D27" s="323"/>
      <c r="E27" s="604"/>
      <c r="F27" s="605"/>
      <c r="G27" s="604"/>
      <c r="H27" s="606"/>
      <c r="I27" s="600"/>
      <c r="J27" s="600"/>
      <c r="K27" s="607"/>
      <c r="L27" s="682"/>
      <c r="M27" s="782"/>
      <c r="N27" s="600"/>
      <c r="O27" s="600"/>
      <c r="P27" s="331"/>
      <c r="Q27" s="332" t="s">
        <v>259</v>
      </c>
      <c r="R27" s="620">
        <v>1</v>
      </c>
      <c r="S27" s="211"/>
      <c r="T27" s="212"/>
      <c r="U27" s="213"/>
      <c r="V27" s="251"/>
      <c r="W27" s="251"/>
      <c r="X27" s="167"/>
      <c r="Y27" s="251"/>
      <c r="Z27" s="169"/>
      <c r="AA27" s="251"/>
      <c r="AB27" s="251"/>
      <c r="AC27" s="251"/>
      <c r="AD27" s="251"/>
      <c r="AE27" s="222"/>
      <c r="AF27" s="251"/>
      <c r="AG27" s="251"/>
      <c r="AH27" s="251"/>
      <c r="AI27" s="251"/>
      <c r="AJ27" s="251"/>
      <c r="AK27" s="251"/>
      <c r="AL27" s="251"/>
      <c r="AM27" s="287"/>
      <c r="AN27" s="287"/>
      <c r="AO27" s="287"/>
      <c r="AP27" s="287"/>
      <c r="AQ27" s="287"/>
      <c r="AR27" s="287"/>
      <c r="AS27" s="287"/>
      <c r="AT27" s="287"/>
      <c r="AU27" s="390"/>
      <c r="AV27" s="390"/>
      <c r="AW27" s="390"/>
      <c r="AX27" s="390"/>
      <c r="AY27" s="390"/>
      <c r="AZ27" s="390"/>
      <c r="BA27" s="390"/>
      <c r="BB27" s="774"/>
      <c r="BC27" s="783"/>
      <c r="BD27" s="783"/>
      <c r="BE27" s="783"/>
      <c r="BF27" s="783"/>
      <c r="BG27" s="783"/>
      <c r="BH27" s="783"/>
      <c r="BI27" s="783"/>
      <c r="BJ27" s="780"/>
      <c r="BK27" s="784"/>
      <c r="BL27" s="784"/>
      <c r="BM27" s="784"/>
      <c r="BN27" s="784"/>
      <c r="BO27" s="780"/>
      <c r="BP27" s="780"/>
      <c r="BQ27" s="780"/>
      <c r="BR27" s="780"/>
      <c r="BS27" s="786"/>
      <c r="BT27" s="786"/>
      <c r="BU27" s="780"/>
      <c r="BV27" s="780"/>
      <c r="BW27" s="780"/>
      <c r="BX27" s="780"/>
      <c r="BY27" s="787"/>
      <c r="BZ27" s="787"/>
      <c r="CA27" s="780"/>
      <c r="CB27" s="780"/>
      <c r="CC27" s="780"/>
      <c r="CD27" s="780"/>
      <c r="CE27" s="780"/>
      <c r="CF27" s="779"/>
      <c r="CG27" s="779"/>
      <c r="CH27" s="779"/>
      <c r="CI27" s="779"/>
      <c r="CJ27" s="779"/>
      <c r="CK27" s="780"/>
      <c r="CL27" s="780"/>
      <c r="CM27" s="780"/>
      <c r="CN27" s="780"/>
      <c r="CO27" s="780"/>
      <c r="CP27" s="780"/>
      <c r="CQ27" s="780"/>
      <c r="CR27" s="780"/>
      <c r="CS27" s="780"/>
      <c r="CT27" s="780"/>
      <c r="CU27" s="780"/>
      <c r="CW27" s="780"/>
    </row>
    <row r="28" spans="1:253" s="122" customFormat="1" ht="4.5" customHeight="1">
      <c r="A28" s="781"/>
      <c r="B28" s="775"/>
      <c r="C28" s="775"/>
      <c r="D28" s="775"/>
      <c r="E28" s="775"/>
      <c r="F28" s="775"/>
      <c r="G28" s="775"/>
      <c r="H28" s="775"/>
      <c r="I28" s="775"/>
      <c r="J28" s="775"/>
      <c r="K28" s="775"/>
      <c r="L28" s="775"/>
      <c r="M28" s="775"/>
      <c r="N28" s="775"/>
      <c r="O28" s="775"/>
      <c r="P28" s="775"/>
      <c r="Q28" s="775"/>
      <c r="R28" s="775"/>
      <c r="S28" s="775"/>
      <c r="T28" s="775"/>
      <c r="U28" s="775"/>
      <c r="V28" s="775"/>
      <c r="W28" s="775"/>
      <c r="X28" s="775"/>
      <c r="Y28" s="775"/>
      <c r="Z28" s="775"/>
      <c r="AA28" s="775"/>
      <c r="AB28" s="775"/>
      <c r="AC28" s="775"/>
      <c r="AD28" s="775"/>
      <c r="AE28" s="775"/>
      <c r="AF28" s="775"/>
      <c r="AG28" s="775"/>
      <c r="AH28" s="775"/>
      <c r="AI28" s="775"/>
      <c r="AJ28" s="775"/>
      <c r="AK28" s="775"/>
      <c r="AL28" s="775"/>
      <c r="AM28" s="775"/>
      <c r="AN28" s="775"/>
      <c r="AO28" s="775"/>
      <c r="AP28" s="775"/>
      <c r="AQ28" s="775"/>
      <c r="AR28" s="775"/>
      <c r="AS28" s="775"/>
      <c r="AT28" s="775"/>
      <c r="AU28" s="775"/>
      <c r="AV28" s="775"/>
      <c r="AW28" s="775"/>
      <c r="AX28" s="775"/>
      <c r="AY28" s="775"/>
      <c r="AZ28" s="775"/>
      <c r="BA28" s="775"/>
      <c r="BB28" s="775"/>
      <c r="BC28" s="775"/>
      <c r="BD28" s="775"/>
      <c r="BE28" s="775"/>
      <c r="BF28" s="775"/>
      <c r="BG28" s="775"/>
      <c r="BH28" s="775"/>
      <c r="BI28" s="775"/>
      <c r="BJ28" s="775"/>
      <c r="BK28" s="775"/>
      <c r="BL28" s="775"/>
      <c r="BM28" s="775"/>
      <c r="BN28" s="775"/>
      <c r="BO28" s="775"/>
      <c r="BP28" s="775"/>
      <c r="BQ28" s="775"/>
      <c r="BR28" s="775"/>
      <c r="BS28" s="775"/>
      <c r="BT28" s="775"/>
      <c r="BU28" s="775"/>
      <c r="BV28" s="775"/>
      <c r="BW28" s="775"/>
      <c r="BX28" s="775"/>
      <c r="BY28" s="775"/>
      <c r="BZ28" s="775"/>
      <c r="CA28" s="775"/>
      <c r="CB28" s="775"/>
      <c r="CC28" s="775"/>
      <c r="CD28" s="775"/>
      <c r="CE28" s="775"/>
      <c r="CF28" s="775"/>
      <c r="CG28" s="775"/>
      <c r="CH28" s="775"/>
      <c r="CI28" s="775"/>
      <c r="CJ28" s="775"/>
      <c r="CK28" s="775"/>
      <c r="CL28" s="775"/>
      <c r="CM28" s="775"/>
      <c r="CN28" s="775"/>
      <c r="CO28" s="775"/>
      <c r="CP28" s="775"/>
      <c r="CQ28" s="775"/>
      <c r="CR28" s="775"/>
      <c r="CS28" s="775"/>
      <c r="CT28" s="775"/>
      <c r="CU28" s="775"/>
      <c r="CV28" s="775"/>
      <c r="CW28" s="775"/>
      <c r="HZ28" s="342"/>
      <c r="IA28" s="342"/>
      <c r="IB28" s="342"/>
      <c r="IC28" s="342"/>
      <c r="ID28" s="342"/>
      <c r="IE28" s="342"/>
      <c r="IF28" s="342"/>
      <c r="IG28" s="342"/>
      <c r="IH28" s="342"/>
      <c r="II28" s="342"/>
      <c r="IJ28" s="342"/>
      <c r="IK28" s="342"/>
      <c r="IL28" s="342"/>
      <c r="IM28" s="342"/>
      <c r="IN28" s="342"/>
      <c r="IO28" s="342"/>
      <c r="IP28" s="342"/>
      <c r="IQ28" s="342"/>
      <c r="IR28" s="342"/>
      <c r="IS28" s="342"/>
    </row>
    <row r="29" spans="1:101" ht="11.25" customHeight="1">
      <c r="A29" s="781"/>
      <c r="B29" s="561" t="s">
        <v>403</v>
      </c>
      <c r="C29" s="790">
        <v>25382487</v>
      </c>
      <c r="D29" s="323">
        <v>3333</v>
      </c>
      <c r="E29" s="604">
        <v>138</v>
      </c>
      <c r="F29" s="605">
        <v>8</v>
      </c>
      <c r="G29" s="604">
        <v>2.6</v>
      </c>
      <c r="H29" s="384" t="s">
        <v>395</v>
      </c>
      <c r="I29" s="600">
        <v>3250</v>
      </c>
      <c r="J29" s="600">
        <v>71400</v>
      </c>
      <c r="K29" s="607">
        <v>875</v>
      </c>
      <c r="L29" s="682" t="s">
        <v>256</v>
      </c>
      <c r="M29" s="782" t="s">
        <v>310</v>
      </c>
      <c r="N29" s="600">
        <v>13500</v>
      </c>
      <c r="O29" s="600">
        <v>472</v>
      </c>
      <c r="P29" s="331">
        <v>10</v>
      </c>
      <c r="Q29" s="249" t="s">
        <v>328</v>
      </c>
      <c r="R29" s="620">
        <v>6</v>
      </c>
      <c r="S29" s="211"/>
      <c r="T29" s="212"/>
      <c r="U29" s="213"/>
      <c r="V29" s="214"/>
      <c r="W29" s="251"/>
      <c r="X29" s="167"/>
      <c r="Y29" s="251"/>
      <c r="Z29" s="169"/>
      <c r="AA29" s="218"/>
      <c r="AB29" s="251"/>
      <c r="AC29" s="251"/>
      <c r="AD29" s="251"/>
      <c r="AE29" s="222"/>
      <c r="AF29" s="251"/>
      <c r="AG29" s="251"/>
      <c r="AH29" s="225"/>
      <c r="AI29" s="251"/>
      <c r="AJ29" s="251"/>
      <c r="AK29" s="251"/>
      <c r="AL29" s="251"/>
      <c r="AM29" s="287"/>
      <c r="AN29" s="287"/>
      <c r="AO29" s="287"/>
      <c r="AP29" s="287"/>
      <c r="AQ29" s="184"/>
      <c r="AR29" s="287"/>
      <c r="AS29" s="287"/>
      <c r="AT29" s="287"/>
      <c r="AU29" s="390"/>
      <c r="AV29" s="390"/>
      <c r="AW29" s="390"/>
      <c r="AX29" s="390"/>
      <c r="AY29" s="213"/>
      <c r="AZ29" s="213"/>
      <c r="BA29" s="213"/>
      <c r="BB29" s="774"/>
      <c r="BC29" s="783"/>
      <c r="BD29" s="783"/>
      <c r="BE29" s="783"/>
      <c r="BF29" s="783"/>
      <c r="BG29" s="783"/>
      <c r="BH29" s="783"/>
      <c r="BI29" s="783"/>
      <c r="BJ29" s="780"/>
      <c r="BK29" s="784"/>
      <c r="BL29" s="784"/>
      <c r="BM29" s="784"/>
      <c r="BN29" s="784"/>
      <c r="BO29" s="780"/>
      <c r="BP29" s="785"/>
      <c r="BQ29" s="780"/>
      <c r="BR29" s="780"/>
      <c r="BS29" s="786"/>
      <c r="BT29" s="786"/>
      <c r="BU29" s="780"/>
      <c r="BV29" s="780"/>
      <c r="BW29" s="780"/>
      <c r="BX29" s="780"/>
      <c r="BY29" s="787"/>
      <c r="BZ29" s="787"/>
      <c r="CA29" s="780"/>
      <c r="CB29" s="791"/>
      <c r="CC29" s="780"/>
      <c r="CD29" s="789"/>
      <c r="CE29" s="780"/>
      <c r="CF29" s="779"/>
      <c r="CG29" s="779"/>
      <c r="CH29" s="779"/>
      <c r="CI29" s="779"/>
      <c r="CJ29" s="779"/>
      <c r="CK29" s="780"/>
      <c r="CL29" s="780"/>
      <c r="CM29" s="780"/>
      <c r="CN29" s="780"/>
      <c r="CO29" s="780"/>
      <c r="CP29" s="780"/>
      <c r="CQ29" s="780"/>
      <c r="CR29" s="780"/>
      <c r="CS29" s="780"/>
      <c r="CT29" s="780"/>
      <c r="CU29" s="780"/>
      <c r="CW29" s="780"/>
    </row>
    <row r="30" spans="1:101" ht="11.25" customHeight="1">
      <c r="A30" s="781"/>
      <c r="B30" s="561"/>
      <c r="C30"/>
      <c r="D30" s="323"/>
      <c r="E30" s="604"/>
      <c r="F30" s="605"/>
      <c r="G30" s="604"/>
      <c r="H30" s="606"/>
      <c r="I30" s="600"/>
      <c r="J30" s="600"/>
      <c r="K30" s="607"/>
      <c r="L30" s="682"/>
      <c r="M30" s="782"/>
      <c r="N30" s="600"/>
      <c r="O30" s="600"/>
      <c r="P30" s="331"/>
      <c r="Q30" s="332" t="s">
        <v>257</v>
      </c>
      <c r="R30" s="620">
        <v>2</v>
      </c>
      <c r="S30" s="211"/>
      <c r="T30" s="212"/>
      <c r="U30" s="213"/>
      <c r="V30" s="214"/>
      <c r="W30" s="251"/>
      <c r="X30" s="167"/>
      <c r="Y30" s="251"/>
      <c r="Z30" s="169"/>
      <c r="AA30" s="218"/>
      <c r="AB30" s="251"/>
      <c r="AC30" s="251"/>
      <c r="AD30" s="251"/>
      <c r="AE30" s="222"/>
      <c r="AF30" s="251"/>
      <c r="AG30" s="251"/>
      <c r="AH30" s="225"/>
      <c r="AI30" s="251"/>
      <c r="AJ30" s="251"/>
      <c r="AK30" s="251"/>
      <c r="AL30" s="251"/>
      <c r="AM30" s="287"/>
      <c r="AN30" s="287"/>
      <c r="AO30" s="287"/>
      <c r="AP30" s="287"/>
      <c r="AQ30" s="184"/>
      <c r="AR30" s="287"/>
      <c r="AS30" s="287"/>
      <c r="AT30" s="287"/>
      <c r="AU30" s="390"/>
      <c r="AV30" s="390"/>
      <c r="AW30" s="390"/>
      <c r="AX30" s="390"/>
      <c r="AY30" s="213"/>
      <c r="AZ30" s="213"/>
      <c r="BA30" s="213"/>
      <c r="BB30" s="774"/>
      <c r="BC30" s="783"/>
      <c r="BD30" s="783"/>
      <c r="BE30" s="783"/>
      <c r="BF30" s="783"/>
      <c r="BG30" s="783"/>
      <c r="BH30" s="783"/>
      <c r="BI30" s="783"/>
      <c r="BJ30" s="780"/>
      <c r="BK30" s="784"/>
      <c r="BL30" s="784"/>
      <c r="BM30" s="784"/>
      <c r="BN30" s="784"/>
      <c r="BO30" s="780"/>
      <c r="BP30" s="780"/>
      <c r="BQ30" s="780"/>
      <c r="BR30" s="780"/>
      <c r="BS30" s="786"/>
      <c r="BT30" s="786"/>
      <c r="BU30" s="780"/>
      <c r="BV30" s="780"/>
      <c r="BW30" s="780"/>
      <c r="BX30" s="780"/>
      <c r="BY30" s="787"/>
      <c r="BZ30" s="787"/>
      <c r="CA30" s="780"/>
      <c r="CB30" s="780"/>
      <c r="CC30" s="780"/>
      <c r="CD30" s="780"/>
      <c r="CE30" s="780"/>
      <c r="CF30" s="779"/>
      <c r="CG30" s="779"/>
      <c r="CH30" s="779"/>
      <c r="CI30" s="779"/>
      <c r="CJ30" s="779"/>
      <c r="CK30" s="780"/>
      <c r="CL30" s="780"/>
      <c r="CM30" s="780"/>
      <c r="CN30" s="780"/>
      <c r="CO30" s="780"/>
      <c r="CP30" s="780"/>
      <c r="CQ30" s="780"/>
      <c r="CR30" s="780"/>
      <c r="CS30" s="780"/>
      <c r="CT30" s="780"/>
      <c r="CU30" s="780"/>
      <c r="CW30" s="780"/>
    </row>
    <row r="31" spans="1:101" ht="11.25" customHeight="1">
      <c r="A31" s="781"/>
      <c r="B31" s="561"/>
      <c r="C31" s="323"/>
      <c r="D31" s="323"/>
      <c r="E31" s="604"/>
      <c r="F31" s="605"/>
      <c r="G31" s="604"/>
      <c r="H31" s="606"/>
      <c r="I31" s="600"/>
      <c r="J31" s="600"/>
      <c r="K31" s="607"/>
      <c r="L31" s="682"/>
      <c r="M31" s="782"/>
      <c r="N31" s="600"/>
      <c r="O31" s="600"/>
      <c r="P31" s="331"/>
      <c r="Q31" s="332" t="s">
        <v>259</v>
      </c>
      <c r="R31" s="620">
        <v>2</v>
      </c>
      <c r="S31" s="211"/>
      <c r="T31" s="212"/>
      <c r="U31" s="213"/>
      <c r="V31" s="214"/>
      <c r="W31" s="251"/>
      <c r="X31" s="167"/>
      <c r="Y31" s="251"/>
      <c r="Z31" s="169"/>
      <c r="AA31" s="218"/>
      <c r="AB31" s="251"/>
      <c r="AC31" s="251"/>
      <c r="AD31" s="251"/>
      <c r="AE31" s="222"/>
      <c r="AF31" s="251"/>
      <c r="AG31" s="251"/>
      <c r="AH31" s="225"/>
      <c r="AI31" s="251"/>
      <c r="AJ31" s="251"/>
      <c r="AK31" s="251"/>
      <c r="AL31" s="251"/>
      <c r="AM31" s="287"/>
      <c r="AN31" s="287"/>
      <c r="AO31" s="287"/>
      <c r="AP31" s="287"/>
      <c r="AQ31" s="184"/>
      <c r="AR31" s="287"/>
      <c r="AS31" s="287"/>
      <c r="AT31" s="287"/>
      <c r="AU31" s="390"/>
      <c r="AV31" s="390"/>
      <c r="AW31" s="390"/>
      <c r="AX31" s="390"/>
      <c r="AY31" s="213"/>
      <c r="AZ31" s="213"/>
      <c r="BA31" s="213"/>
      <c r="BB31" s="774"/>
      <c r="BC31" s="783"/>
      <c r="BD31" s="783"/>
      <c r="BE31" s="783"/>
      <c r="BF31" s="783"/>
      <c r="BG31" s="783"/>
      <c r="BH31" s="783"/>
      <c r="BI31" s="783"/>
      <c r="BJ31" s="780"/>
      <c r="BK31" s="784"/>
      <c r="BL31" s="784"/>
      <c r="BM31" s="784"/>
      <c r="BN31" s="784"/>
      <c r="BO31" s="780"/>
      <c r="BP31" s="780"/>
      <c r="BQ31" s="780"/>
      <c r="BR31" s="780"/>
      <c r="BS31" s="786"/>
      <c r="BT31" s="786"/>
      <c r="BU31" s="780"/>
      <c r="BV31" s="780"/>
      <c r="BW31" s="780"/>
      <c r="BX31" s="780"/>
      <c r="BY31" s="787"/>
      <c r="BZ31" s="787"/>
      <c r="CA31" s="780"/>
      <c r="CB31" s="780"/>
      <c r="CC31" s="780"/>
      <c r="CD31" s="780"/>
      <c r="CE31" s="780"/>
      <c r="CF31" s="779"/>
      <c r="CG31" s="779"/>
      <c r="CH31" s="779"/>
      <c r="CI31" s="779"/>
      <c r="CJ31" s="779"/>
      <c r="CK31" s="780"/>
      <c r="CL31" s="780"/>
      <c r="CM31" s="780"/>
      <c r="CN31" s="780"/>
      <c r="CO31" s="780"/>
      <c r="CP31" s="780"/>
      <c r="CQ31" s="780"/>
      <c r="CR31" s="780"/>
      <c r="CS31" s="780"/>
      <c r="CT31" s="780"/>
      <c r="CU31" s="780"/>
      <c r="CW31" s="780"/>
    </row>
    <row r="32" spans="1:253" s="122" customFormat="1" ht="5.25" customHeight="1">
      <c r="A32" s="278"/>
      <c r="B32" s="278"/>
      <c r="C32" s="278"/>
      <c r="D32" s="278"/>
      <c r="E32" s="278"/>
      <c r="F32" s="278"/>
      <c r="G32" s="278"/>
      <c r="H32" s="278"/>
      <c r="I32" s="278"/>
      <c r="J32" s="278"/>
      <c r="K32" s="278"/>
      <c r="L32" s="278"/>
      <c r="M32" s="278"/>
      <c r="N32" s="278"/>
      <c r="O32" s="278"/>
      <c r="P32" s="278"/>
      <c r="Q32" s="278"/>
      <c r="R32" s="278"/>
      <c r="S32" s="278"/>
      <c r="T32" s="278"/>
      <c r="U32" s="278"/>
      <c r="V32" s="278"/>
      <c r="W32" s="278"/>
      <c r="X32" s="278"/>
      <c r="Y32" s="278"/>
      <c r="Z32" s="278"/>
      <c r="AA32" s="278"/>
      <c r="AB32" s="278"/>
      <c r="AC32" s="278"/>
      <c r="AD32" s="278"/>
      <c r="AE32" s="278"/>
      <c r="AF32" s="278"/>
      <c r="AG32" s="278"/>
      <c r="AH32" s="278"/>
      <c r="AI32" s="278"/>
      <c r="AJ32" s="278"/>
      <c r="AK32" s="278"/>
      <c r="AL32" s="278"/>
      <c r="AM32" s="278"/>
      <c r="AN32" s="278"/>
      <c r="AO32" s="278"/>
      <c r="AP32" s="278"/>
      <c r="AQ32" s="278"/>
      <c r="AR32" s="278"/>
      <c r="AS32" s="278"/>
      <c r="AT32" s="278"/>
      <c r="AU32" s="278"/>
      <c r="AV32" s="278"/>
      <c r="AW32" s="278"/>
      <c r="AX32" s="278"/>
      <c r="AY32" s="278"/>
      <c r="AZ32" s="278"/>
      <c r="BA32" s="278"/>
      <c r="BB32" s="278"/>
      <c r="BC32" s="278"/>
      <c r="BD32" s="278"/>
      <c r="BE32" s="278"/>
      <c r="BF32" s="278"/>
      <c r="BG32" s="278"/>
      <c r="BH32" s="278"/>
      <c r="BI32" s="278"/>
      <c r="BJ32" s="278"/>
      <c r="BK32" s="278"/>
      <c r="BL32" s="278"/>
      <c r="BM32" s="278"/>
      <c r="BN32" s="278"/>
      <c r="BO32" s="278"/>
      <c r="BP32" s="278"/>
      <c r="BQ32" s="278"/>
      <c r="BR32" s="278"/>
      <c r="BS32" s="278"/>
      <c r="BT32" s="278"/>
      <c r="BU32" s="278"/>
      <c r="BV32" s="278"/>
      <c r="BW32" s="278"/>
      <c r="BX32" s="278"/>
      <c r="BY32" s="278"/>
      <c r="BZ32" s="278"/>
      <c r="CA32" s="278"/>
      <c r="CB32" s="278"/>
      <c r="CC32" s="278"/>
      <c r="CD32" s="278"/>
      <c r="CE32" s="278"/>
      <c r="CF32" s="278"/>
      <c r="CG32" s="278"/>
      <c r="CH32" s="278"/>
      <c r="CI32" s="278"/>
      <c r="CJ32" s="278"/>
      <c r="CK32" s="278"/>
      <c r="CL32" s="278"/>
      <c r="CM32" s="278"/>
      <c r="CN32" s="278"/>
      <c r="CO32" s="278"/>
      <c r="CP32" s="278"/>
      <c r="CQ32" s="278"/>
      <c r="CR32" s="278"/>
      <c r="CS32" s="278"/>
      <c r="CT32" s="278"/>
      <c r="CU32" s="278"/>
      <c r="CV32" s="278"/>
      <c r="CW32" s="278"/>
      <c r="HZ32" s="342"/>
      <c r="IA32" s="342"/>
      <c r="IB32" s="342"/>
      <c r="IC32" s="342"/>
      <c r="ID32" s="342"/>
      <c r="IE32" s="342"/>
      <c r="IF32" s="342"/>
      <c r="IG32" s="342"/>
      <c r="IH32" s="342"/>
      <c r="II32" s="342"/>
      <c r="IJ32" s="342"/>
      <c r="IK32" s="342"/>
      <c r="IL32" s="342"/>
      <c r="IM32" s="342"/>
      <c r="IN32" s="342"/>
      <c r="IO32" s="342"/>
      <c r="IP32" s="342"/>
      <c r="IQ32" s="342"/>
      <c r="IR32" s="342"/>
      <c r="IS32" s="342"/>
    </row>
    <row r="33" spans="1:101" ht="11.25" customHeight="1">
      <c r="A33" s="792" t="s">
        <v>266</v>
      </c>
      <c r="B33" s="450" t="s">
        <v>404</v>
      </c>
      <c r="C33" s="265">
        <v>9304200</v>
      </c>
      <c r="D33" s="265">
        <v>3333</v>
      </c>
      <c r="E33" s="604">
        <v>135.3</v>
      </c>
      <c r="F33" s="625">
        <v>12</v>
      </c>
      <c r="G33" s="604">
        <v>4.5</v>
      </c>
      <c r="H33" s="384" t="s">
        <v>380</v>
      </c>
      <c r="I33" s="600">
        <v>2500</v>
      </c>
      <c r="J33" s="600">
        <v>60000</v>
      </c>
      <c r="K33" s="630">
        <v>600</v>
      </c>
      <c r="L33" s="682" t="s">
        <v>256</v>
      </c>
      <c r="M33" s="684" t="s">
        <v>310</v>
      </c>
      <c r="N33" s="600">
        <v>11500</v>
      </c>
      <c r="O33" s="600">
        <v>287.43</v>
      </c>
      <c r="P33" s="331">
        <v>9</v>
      </c>
      <c r="Q33" s="249" t="s">
        <v>328</v>
      </c>
      <c r="R33" s="332">
        <v>8</v>
      </c>
      <c r="S33" s="211"/>
      <c r="T33" s="212"/>
      <c r="U33" s="213"/>
      <c r="V33" s="214"/>
      <c r="W33" s="251"/>
      <c r="X33" s="251"/>
      <c r="Y33" s="251"/>
      <c r="Z33" s="251"/>
      <c r="AA33" s="251"/>
      <c r="AB33" s="251"/>
      <c r="AC33" s="220"/>
      <c r="AD33" s="251"/>
      <c r="AE33" s="222"/>
      <c r="AF33" s="251"/>
      <c r="AG33" s="251"/>
      <c r="AH33" s="225"/>
      <c r="AI33" s="226"/>
      <c r="AJ33" s="251"/>
      <c r="AK33" s="251"/>
      <c r="AL33" s="251"/>
      <c r="AM33" s="251"/>
      <c r="AN33" s="251"/>
      <c r="AO33" s="251"/>
      <c r="AP33" s="251"/>
      <c r="AQ33" s="184"/>
      <c r="AR33" s="251"/>
      <c r="AS33" s="251"/>
      <c r="AT33" s="251"/>
      <c r="AU33" s="515"/>
      <c r="AV33" s="515"/>
      <c r="AW33" s="515"/>
      <c r="AX33" s="515"/>
      <c r="AY33" s="515"/>
      <c r="AZ33" s="515"/>
      <c r="BA33" s="515"/>
      <c r="BB33" s="774"/>
      <c r="BC33" s="783"/>
      <c r="BD33" s="783"/>
      <c r="BE33" s="783"/>
      <c r="BF33" s="783"/>
      <c r="BG33" s="783"/>
      <c r="BH33" s="783"/>
      <c r="BI33" s="783"/>
      <c r="BJ33" s="780"/>
      <c r="BK33" s="784"/>
      <c r="BL33" s="784"/>
      <c r="BM33" s="784"/>
      <c r="BN33" s="784"/>
      <c r="BO33" s="780"/>
      <c r="BP33" s="785"/>
      <c r="BQ33" s="780"/>
      <c r="BR33" s="780"/>
      <c r="BS33" s="786"/>
      <c r="BT33" s="786"/>
      <c r="BU33" s="780"/>
      <c r="BV33" s="780"/>
      <c r="BW33" s="780"/>
      <c r="BX33" s="780"/>
      <c r="BY33" s="787"/>
      <c r="BZ33" s="787"/>
      <c r="CA33" s="780"/>
      <c r="CB33" s="791"/>
      <c r="CC33" s="780"/>
      <c r="CD33" s="789"/>
      <c r="CE33" s="780"/>
      <c r="CF33" s="779"/>
      <c r="CG33" s="779"/>
      <c r="CH33" s="779"/>
      <c r="CI33" s="779"/>
      <c r="CJ33" s="779"/>
      <c r="CK33" s="780"/>
      <c r="CL33" s="780"/>
      <c r="CM33" s="780"/>
      <c r="CN33" s="780"/>
      <c r="CO33" s="780"/>
      <c r="CP33" s="780"/>
      <c r="CQ33" s="780"/>
      <c r="CR33" s="780"/>
      <c r="CS33" s="780"/>
      <c r="CT33" s="780"/>
      <c r="CU33" s="780"/>
      <c r="CV33" s="780"/>
      <c r="CW33" s="780"/>
    </row>
    <row r="34" spans="1:101" ht="11.25" customHeight="1">
      <c r="A34" s="792"/>
      <c r="C34" s="265"/>
      <c r="D34" s="265"/>
      <c r="E34" s="604"/>
      <c r="F34" s="625"/>
      <c r="G34" s="604"/>
      <c r="H34" s="606"/>
      <c r="I34" s="600"/>
      <c r="J34" s="600"/>
      <c r="K34" s="630"/>
      <c r="L34" s="682"/>
      <c r="M34" s="684"/>
      <c r="N34" s="600"/>
      <c r="O34" s="600"/>
      <c r="P34" s="331"/>
      <c r="Q34" s="332" t="s">
        <v>261</v>
      </c>
      <c r="R34" s="332">
        <v>1</v>
      </c>
      <c r="S34" s="211"/>
      <c r="T34" s="212"/>
      <c r="U34" s="213"/>
      <c r="V34" s="251"/>
      <c r="W34" s="251"/>
      <c r="X34" s="251"/>
      <c r="Y34" s="251"/>
      <c r="Z34" s="251"/>
      <c r="AA34" s="251"/>
      <c r="AB34" s="251"/>
      <c r="AC34" s="220"/>
      <c r="AD34" s="251"/>
      <c r="AE34" s="251"/>
      <c r="AF34" s="251"/>
      <c r="AG34" s="251"/>
      <c r="AH34" s="225"/>
      <c r="AI34" s="251"/>
      <c r="AJ34" s="251"/>
      <c r="AK34" s="251"/>
      <c r="AL34" s="251"/>
      <c r="AM34" s="251"/>
      <c r="AN34" s="251"/>
      <c r="AO34" s="251"/>
      <c r="AP34" s="251"/>
      <c r="AQ34" s="251"/>
      <c r="AR34" s="251"/>
      <c r="AS34" s="251"/>
      <c r="AT34" s="251"/>
      <c r="AU34" s="515"/>
      <c r="AV34" s="515"/>
      <c r="AW34" s="515"/>
      <c r="AX34" s="515"/>
      <c r="AY34" s="515"/>
      <c r="AZ34" s="515"/>
      <c r="BA34" s="515"/>
      <c r="BB34" s="774"/>
      <c r="BC34" s="783"/>
      <c r="BD34" s="783"/>
      <c r="BE34" s="783"/>
      <c r="BF34" s="783"/>
      <c r="BG34" s="783"/>
      <c r="BH34" s="783"/>
      <c r="BI34" s="783"/>
      <c r="BJ34" s="780"/>
      <c r="BK34" s="784"/>
      <c r="BL34" s="784"/>
      <c r="BM34" s="784"/>
      <c r="BN34" s="784"/>
      <c r="BO34" s="780"/>
      <c r="BP34" s="780"/>
      <c r="BQ34" s="780"/>
      <c r="BR34" s="780"/>
      <c r="BS34" s="786"/>
      <c r="BT34" s="786"/>
      <c r="BU34" s="780"/>
      <c r="BV34" s="780"/>
      <c r="BW34" s="780"/>
      <c r="BX34" s="780"/>
      <c r="BY34" s="780"/>
      <c r="BZ34" s="780"/>
      <c r="CA34" s="780"/>
      <c r="CB34" s="780"/>
      <c r="CC34" s="780"/>
      <c r="CD34" s="780"/>
      <c r="CE34" s="780"/>
      <c r="CF34" s="779"/>
      <c r="CG34" s="779"/>
      <c r="CH34" s="779"/>
      <c r="CI34" s="779"/>
      <c r="CJ34" s="779"/>
      <c r="CK34" s="780"/>
      <c r="CL34" s="780"/>
      <c r="CM34" s="780"/>
      <c r="CN34" s="780"/>
      <c r="CO34" s="780"/>
      <c r="CP34" s="780"/>
      <c r="CQ34" s="780"/>
      <c r="CR34" s="780"/>
      <c r="CS34" s="780"/>
      <c r="CT34" s="780"/>
      <c r="CU34" s="780"/>
      <c r="CV34" s="780"/>
      <c r="CW34" s="780"/>
    </row>
    <row r="35" spans="1:253" s="122" customFormat="1" ht="5.25" customHeight="1">
      <c r="A35" s="792"/>
      <c r="B35" s="775"/>
      <c r="C35" s="775"/>
      <c r="D35" s="775"/>
      <c r="E35" s="775"/>
      <c r="F35" s="775"/>
      <c r="G35" s="775"/>
      <c r="H35" s="775"/>
      <c r="I35" s="775"/>
      <c r="J35" s="775"/>
      <c r="K35" s="775"/>
      <c r="L35" s="775"/>
      <c r="M35" s="775"/>
      <c r="N35" s="775"/>
      <c r="O35" s="775"/>
      <c r="P35" s="775"/>
      <c r="Q35" s="775"/>
      <c r="R35" s="775"/>
      <c r="S35" s="775"/>
      <c r="T35" s="775"/>
      <c r="U35" s="775"/>
      <c r="V35" s="775"/>
      <c r="W35" s="775"/>
      <c r="X35" s="775"/>
      <c r="Y35" s="775"/>
      <c r="Z35" s="775"/>
      <c r="AA35" s="775"/>
      <c r="AB35" s="775"/>
      <c r="AC35" s="775"/>
      <c r="AD35" s="775"/>
      <c r="AE35" s="775"/>
      <c r="AF35" s="775"/>
      <c r="AG35" s="775"/>
      <c r="AH35" s="775"/>
      <c r="AI35" s="775"/>
      <c r="AJ35" s="775"/>
      <c r="AK35" s="775"/>
      <c r="AL35" s="775"/>
      <c r="AM35" s="775"/>
      <c r="AN35" s="775"/>
      <c r="AO35" s="775"/>
      <c r="AP35" s="775"/>
      <c r="AQ35" s="775"/>
      <c r="AR35" s="775"/>
      <c r="AS35" s="775"/>
      <c r="AT35" s="775"/>
      <c r="AU35" s="775"/>
      <c r="AV35" s="775"/>
      <c r="AW35" s="775"/>
      <c r="AX35" s="775"/>
      <c r="AY35" s="775"/>
      <c r="AZ35" s="775"/>
      <c r="BA35" s="775"/>
      <c r="BB35" s="775"/>
      <c r="BC35" s="775"/>
      <c r="BD35" s="775"/>
      <c r="BE35" s="775"/>
      <c r="BF35" s="775"/>
      <c r="BG35" s="775"/>
      <c r="BH35" s="775"/>
      <c r="BI35" s="775"/>
      <c r="BJ35" s="775"/>
      <c r="BK35" s="775"/>
      <c r="BL35" s="775"/>
      <c r="BM35" s="775"/>
      <c r="BN35" s="775"/>
      <c r="BO35" s="775"/>
      <c r="BP35" s="775"/>
      <c r="BQ35" s="775"/>
      <c r="BR35" s="775"/>
      <c r="BS35" s="775"/>
      <c r="BT35" s="775"/>
      <c r="BU35" s="775"/>
      <c r="BV35" s="775"/>
      <c r="BW35" s="775"/>
      <c r="BX35" s="775"/>
      <c r="BY35" s="775"/>
      <c r="BZ35" s="775"/>
      <c r="CA35" s="775"/>
      <c r="CB35" s="775"/>
      <c r="CC35" s="775"/>
      <c r="CD35" s="775"/>
      <c r="CE35" s="775"/>
      <c r="CF35" s="775"/>
      <c r="CG35" s="775"/>
      <c r="CH35" s="775"/>
      <c r="CI35" s="775"/>
      <c r="CJ35" s="775"/>
      <c r="CK35" s="775"/>
      <c r="CL35" s="775"/>
      <c r="CM35" s="775"/>
      <c r="CN35" s="775"/>
      <c r="CO35" s="775"/>
      <c r="CP35" s="775"/>
      <c r="CQ35" s="775"/>
      <c r="CR35" s="775"/>
      <c r="CS35" s="775"/>
      <c r="CT35" s="775"/>
      <c r="CU35" s="775"/>
      <c r="CV35" s="775"/>
      <c r="CW35" s="775"/>
      <c r="HZ35" s="342"/>
      <c r="IA35" s="342"/>
      <c r="IB35" s="342"/>
      <c r="IC35" s="342"/>
      <c r="ID35" s="342"/>
      <c r="IE35" s="342"/>
      <c r="IF35" s="342"/>
      <c r="IG35" s="342"/>
      <c r="IH35" s="342"/>
      <c r="II35" s="342"/>
      <c r="IJ35" s="342"/>
      <c r="IK35" s="342"/>
      <c r="IL35" s="342"/>
      <c r="IM35" s="342"/>
      <c r="IN35" s="342"/>
      <c r="IO35" s="342"/>
      <c r="IP35" s="342"/>
      <c r="IQ35" s="342"/>
      <c r="IR35" s="342"/>
      <c r="IS35" s="342"/>
    </row>
    <row r="36" spans="1:101" ht="11.25" customHeight="1">
      <c r="A36" s="792"/>
      <c r="B36" s="793" t="s">
        <v>405</v>
      </c>
      <c r="C36" s="265">
        <v>14377642</v>
      </c>
      <c r="D36" s="265">
        <v>3333</v>
      </c>
      <c r="E36" s="604">
        <v>124.5</v>
      </c>
      <c r="F36" s="625">
        <v>8</v>
      </c>
      <c r="G36" s="604">
        <v>3.1</v>
      </c>
      <c r="H36" s="384" t="s">
        <v>395</v>
      </c>
      <c r="I36" s="600">
        <v>2500</v>
      </c>
      <c r="J36" s="600">
        <v>67000</v>
      </c>
      <c r="K36" s="630">
        <v>575</v>
      </c>
      <c r="L36" s="682" t="s">
        <v>256</v>
      </c>
      <c r="M36" s="684" t="s">
        <v>310</v>
      </c>
      <c r="N36" s="600">
        <v>15700</v>
      </c>
      <c r="O36" s="600">
        <v>472</v>
      </c>
      <c r="P36" s="331">
        <v>14</v>
      </c>
      <c r="Q36" s="249" t="s">
        <v>328</v>
      </c>
      <c r="R36" s="332">
        <v>8</v>
      </c>
      <c r="S36" s="211"/>
      <c r="T36" s="212"/>
      <c r="U36" s="213"/>
      <c r="V36" s="214"/>
      <c r="W36" s="251"/>
      <c r="X36" s="251"/>
      <c r="Y36" s="251"/>
      <c r="Z36" s="251"/>
      <c r="AA36" s="251"/>
      <c r="AB36" s="251"/>
      <c r="AC36" s="220"/>
      <c r="AD36" s="251"/>
      <c r="AE36" s="222"/>
      <c r="AF36" s="251"/>
      <c r="AG36" s="251"/>
      <c r="AH36" s="225"/>
      <c r="AI36" s="226"/>
      <c r="AJ36" s="251"/>
      <c r="AK36" s="251"/>
      <c r="AL36" s="251"/>
      <c r="AM36" s="251"/>
      <c r="AN36" s="251"/>
      <c r="AO36" s="251"/>
      <c r="AP36" s="251"/>
      <c r="AQ36" s="184"/>
      <c r="AR36" s="251"/>
      <c r="AS36" s="251"/>
      <c r="AT36" s="251"/>
      <c r="AU36" s="515"/>
      <c r="AV36" s="515"/>
      <c r="AW36" s="515"/>
      <c r="AX36" s="515"/>
      <c r="AY36" s="515"/>
      <c r="AZ36" s="515"/>
      <c r="BA36" s="515"/>
      <c r="BB36" s="774"/>
      <c r="BC36" s="736"/>
      <c r="BD36" s="736"/>
      <c r="BE36" s="736"/>
      <c r="BF36" s="736"/>
      <c r="BG36" s="736"/>
      <c r="BH36" s="736"/>
      <c r="BI36" s="736"/>
      <c r="BJ36" s="313"/>
      <c r="BK36" s="737"/>
      <c r="BL36" s="737"/>
      <c r="BM36" s="737"/>
      <c r="BN36" s="737"/>
      <c r="BO36" s="313"/>
      <c r="BP36" s="738"/>
      <c r="BQ36" s="313"/>
      <c r="BR36" s="313"/>
      <c r="BS36" s="689"/>
      <c r="BT36" s="689"/>
      <c r="BU36" s="313"/>
      <c r="BV36" s="313"/>
      <c r="BW36" s="313"/>
      <c r="BX36" s="313"/>
      <c r="BY36" s="739"/>
      <c r="BZ36" s="739"/>
      <c r="CA36" s="313"/>
      <c r="CB36" s="794"/>
      <c r="CC36" s="313"/>
      <c r="CD36" s="741"/>
      <c r="CE36" s="313"/>
      <c r="CF36" s="690"/>
      <c r="CG36" s="690"/>
      <c r="CH36" s="690"/>
      <c r="CI36" s="690"/>
      <c r="CJ36" s="690"/>
      <c r="CK36" s="313"/>
      <c r="CL36" s="313"/>
      <c r="CM36" s="313"/>
      <c r="CN36" s="313"/>
      <c r="CO36" s="313"/>
      <c r="CP36" s="313"/>
      <c r="CQ36" s="313"/>
      <c r="CR36" s="313"/>
      <c r="CS36" s="313"/>
      <c r="CT36" s="313"/>
      <c r="CU36" s="313"/>
      <c r="CV36" s="313"/>
      <c r="CW36" s="313"/>
    </row>
    <row r="37" spans="1:101" ht="11.25" customHeight="1">
      <c r="A37" s="792"/>
      <c r="B37" s="793"/>
      <c r="C37" s="265"/>
      <c r="D37" s="265"/>
      <c r="E37" s="604"/>
      <c r="F37" s="625"/>
      <c r="G37" s="604"/>
      <c r="H37" s="606"/>
      <c r="I37" s="600"/>
      <c r="J37" s="600"/>
      <c r="K37" s="630"/>
      <c r="L37" s="682"/>
      <c r="M37" s="684"/>
      <c r="N37" s="600"/>
      <c r="O37" s="600"/>
      <c r="P37" s="331"/>
      <c r="Q37" s="249" t="s">
        <v>258</v>
      </c>
      <c r="R37" s="332">
        <v>2</v>
      </c>
      <c r="S37" s="211"/>
      <c r="T37" s="212"/>
      <c r="U37" s="213"/>
      <c r="V37" s="214"/>
      <c r="W37" s="251"/>
      <c r="X37" s="251"/>
      <c r="Y37" s="251"/>
      <c r="Z37" s="251"/>
      <c r="AA37" s="251"/>
      <c r="AB37" s="251"/>
      <c r="AC37" s="220"/>
      <c r="AD37" s="251"/>
      <c r="AE37" s="222"/>
      <c r="AF37" s="251"/>
      <c r="AG37" s="251"/>
      <c r="AH37" s="225"/>
      <c r="AI37" s="226"/>
      <c r="AJ37" s="251"/>
      <c r="AK37" s="251"/>
      <c r="AL37" s="251"/>
      <c r="AM37" s="251"/>
      <c r="AN37" s="251"/>
      <c r="AO37" s="251"/>
      <c r="AP37" s="251"/>
      <c r="AQ37" s="184"/>
      <c r="AR37" s="251"/>
      <c r="AS37" s="251"/>
      <c r="AT37" s="251"/>
      <c r="AU37" s="515"/>
      <c r="AV37" s="515"/>
      <c r="AW37" s="515"/>
      <c r="AX37" s="515"/>
      <c r="AY37" s="515"/>
      <c r="AZ37" s="515"/>
      <c r="BA37" s="515"/>
      <c r="BB37" s="774"/>
      <c r="BC37" s="736"/>
      <c r="BD37" s="736"/>
      <c r="BE37" s="736"/>
      <c r="BF37" s="736"/>
      <c r="BG37" s="736"/>
      <c r="BH37" s="736"/>
      <c r="BI37" s="736"/>
      <c r="BJ37" s="313"/>
      <c r="BK37" s="737"/>
      <c r="BL37" s="737"/>
      <c r="BM37" s="737"/>
      <c r="BN37" s="737"/>
      <c r="BO37" s="313"/>
      <c r="BP37" s="313"/>
      <c r="BQ37" s="313"/>
      <c r="BR37" s="313"/>
      <c r="BS37" s="689"/>
      <c r="BT37" s="689"/>
      <c r="BU37" s="313"/>
      <c r="BV37" s="313"/>
      <c r="BW37" s="313"/>
      <c r="BX37" s="313"/>
      <c r="BY37" s="313"/>
      <c r="BZ37" s="313"/>
      <c r="CA37" s="313"/>
      <c r="CB37" s="313"/>
      <c r="CC37" s="313"/>
      <c r="CD37" s="313"/>
      <c r="CE37" s="313"/>
      <c r="CF37" s="690"/>
      <c r="CG37" s="690"/>
      <c r="CH37" s="690"/>
      <c r="CI37" s="690"/>
      <c r="CJ37" s="690"/>
      <c r="CK37" s="313"/>
      <c r="CL37" s="313"/>
      <c r="CM37" s="313"/>
      <c r="CN37" s="313"/>
      <c r="CO37" s="313"/>
      <c r="CP37" s="313"/>
      <c r="CQ37" s="313"/>
      <c r="CR37" s="313"/>
      <c r="CS37" s="313"/>
      <c r="CT37" s="313"/>
      <c r="CU37" s="313"/>
      <c r="CV37" s="313"/>
      <c r="CW37" s="313"/>
    </row>
    <row r="38" spans="1:101" ht="11.25" customHeight="1">
      <c r="A38" s="792"/>
      <c r="B38" s="793"/>
      <c r="C38" s="265"/>
      <c r="D38" s="265"/>
      <c r="E38" s="604"/>
      <c r="F38" s="625"/>
      <c r="G38" s="604"/>
      <c r="H38" s="606"/>
      <c r="I38" s="600"/>
      <c r="J38" s="600"/>
      <c r="K38" s="630"/>
      <c r="L38" s="682"/>
      <c r="M38" s="684"/>
      <c r="N38" s="600"/>
      <c r="O38" s="600"/>
      <c r="P38" s="331"/>
      <c r="Q38" s="249" t="s">
        <v>259</v>
      </c>
      <c r="R38" s="332">
        <v>2</v>
      </c>
      <c r="S38" s="211"/>
      <c r="T38" s="212"/>
      <c r="U38" s="251"/>
      <c r="V38" s="251"/>
      <c r="W38" s="251"/>
      <c r="X38" s="251"/>
      <c r="Y38" s="251"/>
      <c r="Z38" s="251"/>
      <c r="AA38" s="251"/>
      <c r="AB38" s="251"/>
      <c r="AC38" s="220"/>
      <c r="AD38" s="251"/>
      <c r="AE38" s="222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1"/>
      <c r="AR38" s="251"/>
      <c r="AS38" s="251"/>
      <c r="AT38" s="251"/>
      <c r="AU38" s="515"/>
      <c r="AV38" s="515"/>
      <c r="AW38" s="515"/>
      <c r="AX38" s="515"/>
      <c r="AY38" s="515"/>
      <c r="AZ38" s="515"/>
      <c r="BA38" s="515"/>
      <c r="BB38" s="774"/>
      <c r="BC38" s="736"/>
      <c r="BD38" s="736"/>
      <c r="BE38" s="736"/>
      <c r="BF38" s="736"/>
      <c r="BG38" s="736"/>
      <c r="BH38" s="736"/>
      <c r="BI38" s="736"/>
      <c r="BJ38" s="313"/>
      <c r="BK38" s="737"/>
      <c r="BL38" s="737"/>
      <c r="BM38" s="737"/>
      <c r="BN38" s="737"/>
      <c r="BO38" s="313"/>
      <c r="BP38" s="313"/>
      <c r="BQ38" s="313"/>
      <c r="BR38" s="313"/>
      <c r="BS38" s="689"/>
      <c r="BT38" s="689"/>
      <c r="BU38" s="313"/>
      <c r="BV38" s="313"/>
      <c r="BW38" s="313"/>
      <c r="BX38" s="313"/>
      <c r="BY38" s="313"/>
      <c r="BZ38" s="313"/>
      <c r="CA38" s="313"/>
      <c r="CB38" s="313"/>
      <c r="CC38" s="313"/>
      <c r="CD38" s="313"/>
      <c r="CE38" s="313"/>
      <c r="CF38" s="690"/>
      <c r="CG38" s="690"/>
      <c r="CH38" s="690"/>
      <c r="CI38" s="690"/>
      <c r="CJ38" s="690"/>
      <c r="CK38" s="313"/>
      <c r="CL38" s="313"/>
      <c r="CM38" s="313"/>
      <c r="CN38" s="313"/>
      <c r="CO38" s="313"/>
      <c r="CP38" s="313"/>
      <c r="CQ38" s="313"/>
      <c r="CR38" s="313"/>
      <c r="CS38" s="313"/>
      <c r="CT38" s="313"/>
      <c r="CU38" s="313"/>
      <c r="CV38" s="313"/>
      <c r="CW38" s="313"/>
    </row>
    <row r="39" spans="1:101" ht="11.25" customHeight="1">
      <c r="A39" s="792"/>
      <c r="B39" s="793"/>
      <c r="C39" s="265"/>
      <c r="D39" s="265"/>
      <c r="E39" s="604"/>
      <c r="F39" s="625"/>
      <c r="G39" s="604"/>
      <c r="H39" s="606"/>
      <c r="I39" s="600"/>
      <c r="J39" s="600"/>
      <c r="K39" s="630"/>
      <c r="L39" s="682"/>
      <c r="M39" s="684"/>
      <c r="N39" s="600"/>
      <c r="O39" s="600"/>
      <c r="P39" s="331"/>
      <c r="Q39" s="249" t="s">
        <v>260</v>
      </c>
      <c r="R39" s="332">
        <v>2</v>
      </c>
      <c r="S39" s="211"/>
      <c r="T39" s="212"/>
      <c r="U39" s="213"/>
      <c r="V39" s="214"/>
      <c r="W39" s="251"/>
      <c r="X39" s="251"/>
      <c r="Y39" s="251"/>
      <c r="Z39" s="251"/>
      <c r="AA39" s="251"/>
      <c r="AB39" s="251"/>
      <c r="AC39" s="220"/>
      <c r="AD39" s="251"/>
      <c r="AE39" s="222"/>
      <c r="AF39" s="251"/>
      <c r="AG39" s="251"/>
      <c r="AH39" s="225"/>
      <c r="AI39" s="226"/>
      <c r="AJ39" s="251"/>
      <c r="AK39" s="251"/>
      <c r="AL39" s="251"/>
      <c r="AM39" s="251"/>
      <c r="AN39" s="251"/>
      <c r="AO39" s="251"/>
      <c r="AP39" s="251"/>
      <c r="AQ39" s="184"/>
      <c r="AR39" s="251"/>
      <c r="AS39" s="251"/>
      <c r="AT39" s="251"/>
      <c r="AU39" s="515"/>
      <c r="AV39" s="515"/>
      <c r="AW39" s="515"/>
      <c r="AX39" s="515"/>
      <c r="AY39" s="515"/>
      <c r="AZ39" s="515"/>
      <c r="BA39" s="515"/>
      <c r="BB39" s="774"/>
      <c r="BC39" s="736"/>
      <c r="BD39" s="736"/>
      <c r="BE39" s="736"/>
      <c r="BF39" s="736"/>
      <c r="BG39" s="736"/>
      <c r="BH39" s="736"/>
      <c r="BI39" s="736"/>
      <c r="BJ39" s="313"/>
      <c r="BK39" s="737"/>
      <c r="BL39" s="737"/>
      <c r="BM39" s="737"/>
      <c r="BN39" s="737"/>
      <c r="BO39" s="313"/>
      <c r="BP39" s="313"/>
      <c r="BQ39" s="313"/>
      <c r="BR39" s="313"/>
      <c r="BS39" s="689"/>
      <c r="BT39" s="689"/>
      <c r="BU39" s="313"/>
      <c r="BV39" s="313"/>
      <c r="BW39" s="313"/>
      <c r="BX39" s="313"/>
      <c r="BY39" s="313"/>
      <c r="BZ39" s="313"/>
      <c r="CA39" s="313"/>
      <c r="CB39" s="313"/>
      <c r="CC39" s="313"/>
      <c r="CD39" s="313"/>
      <c r="CE39" s="313"/>
      <c r="CF39" s="690"/>
      <c r="CG39" s="690"/>
      <c r="CH39" s="690"/>
      <c r="CI39" s="690"/>
      <c r="CJ39" s="690"/>
      <c r="CK39" s="313"/>
      <c r="CL39" s="313"/>
      <c r="CM39" s="313"/>
      <c r="CN39" s="313"/>
      <c r="CO39" s="313"/>
      <c r="CP39" s="313"/>
      <c r="CQ39" s="313"/>
      <c r="CR39" s="313"/>
      <c r="CS39" s="313"/>
      <c r="CT39" s="313"/>
      <c r="CU39" s="313"/>
      <c r="CV39" s="313"/>
      <c r="CW39" s="313"/>
    </row>
    <row r="40" spans="1:253" s="122" customFormat="1" ht="5.25" customHeight="1">
      <c r="A40" s="792"/>
      <c r="B40" s="775"/>
      <c r="C40" s="775"/>
      <c r="D40" s="775"/>
      <c r="E40" s="775"/>
      <c r="F40" s="775"/>
      <c r="G40" s="775"/>
      <c r="H40" s="775"/>
      <c r="I40" s="775"/>
      <c r="J40" s="775"/>
      <c r="K40" s="775"/>
      <c r="L40" s="775"/>
      <c r="M40" s="775"/>
      <c r="N40" s="775"/>
      <c r="O40" s="775"/>
      <c r="P40" s="775"/>
      <c r="Q40" s="775"/>
      <c r="R40" s="775"/>
      <c r="S40" s="775"/>
      <c r="T40" s="775"/>
      <c r="U40" s="775"/>
      <c r="V40" s="775"/>
      <c r="W40" s="775"/>
      <c r="X40" s="775"/>
      <c r="Y40" s="775"/>
      <c r="Z40" s="775"/>
      <c r="AA40" s="775"/>
      <c r="AB40" s="775"/>
      <c r="AC40" s="775"/>
      <c r="AD40" s="775"/>
      <c r="AE40" s="775"/>
      <c r="AF40" s="775"/>
      <c r="AG40" s="775"/>
      <c r="AH40" s="775"/>
      <c r="AI40" s="775"/>
      <c r="AJ40" s="775"/>
      <c r="AK40" s="775"/>
      <c r="AL40" s="775"/>
      <c r="AM40" s="775"/>
      <c r="AN40" s="775"/>
      <c r="AO40" s="775"/>
      <c r="AP40" s="775"/>
      <c r="AQ40" s="775"/>
      <c r="AR40" s="775"/>
      <c r="AS40" s="775"/>
      <c r="AT40" s="775"/>
      <c r="AU40" s="775"/>
      <c r="AV40" s="775"/>
      <c r="AW40" s="775"/>
      <c r="AX40" s="775"/>
      <c r="AY40" s="775"/>
      <c r="AZ40" s="775"/>
      <c r="BA40" s="775"/>
      <c r="BB40" s="775"/>
      <c r="BC40" s="775"/>
      <c r="BD40" s="775"/>
      <c r="BE40" s="775"/>
      <c r="BF40" s="775"/>
      <c r="BG40" s="775"/>
      <c r="BH40" s="775"/>
      <c r="BI40" s="775"/>
      <c r="BJ40" s="775"/>
      <c r="BK40" s="775"/>
      <c r="BL40" s="775"/>
      <c r="BM40" s="775"/>
      <c r="BN40" s="775"/>
      <c r="BO40" s="775"/>
      <c r="BP40" s="775"/>
      <c r="BQ40" s="775"/>
      <c r="BR40" s="775"/>
      <c r="BS40" s="775"/>
      <c r="BT40" s="775"/>
      <c r="BU40" s="775"/>
      <c r="BV40" s="775"/>
      <c r="BW40" s="775"/>
      <c r="BX40" s="775"/>
      <c r="BY40" s="775"/>
      <c r="BZ40" s="775"/>
      <c r="CA40" s="775"/>
      <c r="CB40" s="775"/>
      <c r="CC40" s="775"/>
      <c r="CD40" s="775"/>
      <c r="CE40" s="775"/>
      <c r="CF40" s="775"/>
      <c r="CG40" s="775"/>
      <c r="CH40" s="775"/>
      <c r="CI40" s="775"/>
      <c r="CJ40" s="775"/>
      <c r="CK40" s="775"/>
      <c r="CL40" s="775"/>
      <c r="CM40" s="775"/>
      <c r="CN40" s="775"/>
      <c r="CO40" s="775"/>
      <c r="CP40" s="775"/>
      <c r="CQ40" s="775"/>
      <c r="CR40" s="775"/>
      <c r="CS40" s="775"/>
      <c r="CT40" s="775"/>
      <c r="CU40" s="775"/>
      <c r="CV40" s="775"/>
      <c r="CW40" s="775"/>
      <c r="HZ40" s="342"/>
      <c r="IA40" s="342"/>
      <c r="IB40" s="342"/>
      <c r="IC40" s="342"/>
      <c r="ID40" s="342"/>
      <c r="IE40" s="342"/>
      <c r="IF40" s="342"/>
      <c r="IG40" s="342"/>
      <c r="IH40" s="342"/>
      <c r="II40" s="342"/>
      <c r="IJ40" s="342"/>
      <c r="IK40" s="342"/>
      <c r="IL40" s="342"/>
      <c r="IM40" s="342"/>
      <c r="IN40" s="342"/>
      <c r="IO40" s="342"/>
      <c r="IP40" s="342"/>
      <c r="IQ40" s="342"/>
      <c r="IR40" s="342"/>
      <c r="IS40" s="342"/>
    </row>
    <row r="41" spans="1:101" ht="11.25" customHeight="1">
      <c r="A41" s="792"/>
      <c r="B41" s="693" t="s">
        <v>406</v>
      </c>
      <c r="C41" s="307" t="s">
        <v>276</v>
      </c>
      <c r="D41" s="265">
        <v>100000</v>
      </c>
      <c r="E41" s="604">
        <v>169.9</v>
      </c>
      <c r="F41" s="625">
        <v>15</v>
      </c>
      <c r="G41" s="604">
        <v>6.2</v>
      </c>
      <c r="H41" s="384" t="s">
        <v>373</v>
      </c>
      <c r="I41" s="600">
        <v>2500</v>
      </c>
      <c r="J41" s="600">
        <v>90000</v>
      </c>
      <c r="K41" s="795">
        <v>3333</v>
      </c>
      <c r="L41" s="682" t="s">
        <v>256</v>
      </c>
      <c r="M41" s="684">
        <v>2</v>
      </c>
      <c r="N41" s="638">
        <v>25000</v>
      </c>
      <c r="O41" s="600">
        <v>625</v>
      </c>
      <c r="P41" s="572">
        <v>18</v>
      </c>
      <c r="Q41" s="249" t="s">
        <v>328</v>
      </c>
      <c r="R41" s="332">
        <v>8</v>
      </c>
      <c r="S41" s="211"/>
      <c r="T41" s="212"/>
      <c r="U41" s="213"/>
      <c r="V41" s="214"/>
      <c r="W41" s="251"/>
      <c r="X41" s="251"/>
      <c r="Y41" s="251"/>
      <c r="Z41" s="251"/>
      <c r="AA41" s="251"/>
      <c r="AB41" s="251"/>
      <c r="AC41" s="220"/>
      <c r="AD41" s="251"/>
      <c r="AE41" s="222"/>
      <c r="AF41" s="251"/>
      <c r="AG41" s="251"/>
      <c r="AH41" s="225"/>
      <c r="AI41" s="226"/>
      <c r="AJ41" s="251"/>
      <c r="AK41" s="251"/>
      <c r="AL41" s="251"/>
      <c r="AM41" s="251"/>
      <c r="AN41" s="251"/>
      <c r="AO41" s="251"/>
      <c r="AP41" s="251"/>
      <c r="AQ41" s="184"/>
      <c r="AR41" s="251"/>
      <c r="AS41" s="251"/>
      <c r="AT41" s="251"/>
      <c r="AU41" s="515"/>
      <c r="AV41" s="515"/>
      <c r="AW41" s="515"/>
      <c r="AX41" s="515"/>
      <c r="AY41" s="213"/>
      <c r="AZ41" s="213"/>
      <c r="BA41" s="213"/>
      <c r="BB41" s="774"/>
      <c r="BC41" s="783"/>
      <c r="BD41" s="783"/>
      <c r="BE41" s="783"/>
      <c r="BF41" s="783"/>
      <c r="BG41" s="783"/>
      <c r="BH41" s="783"/>
      <c r="BI41" s="783"/>
      <c r="BJ41" s="780"/>
      <c r="BK41" s="784"/>
      <c r="BL41" s="784"/>
      <c r="BM41" s="784"/>
      <c r="BN41" s="784"/>
      <c r="BO41" s="780"/>
      <c r="BP41" s="785"/>
      <c r="BQ41" s="780"/>
      <c r="BR41" s="780"/>
      <c r="BS41" s="786"/>
      <c r="BT41" s="786"/>
      <c r="BU41" s="780"/>
      <c r="BV41" s="780"/>
      <c r="BW41" s="780"/>
      <c r="BX41" s="780"/>
      <c r="BY41" s="787"/>
      <c r="BZ41" s="787"/>
      <c r="CA41" s="780"/>
      <c r="CB41" s="791"/>
      <c r="CC41" s="780"/>
      <c r="CD41" s="789"/>
      <c r="CE41" s="780"/>
      <c r="CF41" s="779"/>
      <c r="CG41" s="779"/>
      <c r="CH41" s="779"/>
      <c r="CI41" s="779"/>
      <c r="CJ41" s="779"/>
      <c r="CK41" s="780"/>
      <c r="CL41" s="780"/>
      <c r="CM41" s="780"/>
      <c r="CN41" s="780"/>
      <c r="CO41" s="780"/>
      <c r="CP41" s="796"/>
      <c r="CQ41" s="780"/>
      <c r="CR41" s="780"/>
      <c r="CS41" s="780"/>
      <c r="CT41" s="780"/>
      <c r="CU41" s="780"/>
      <c r="CV41" s="797"/>
      <c r="CW41" s="780"/>
    </row>
    <row r="42" spans="1:101" ht="11.25" customHeight="1">
      <c r="A42" s="792"/>
      <c r="B42" s="693"/>
      <c r="C42" s="307" t="s">
        <v>277</v>
      </c>
      <c r="D42" s="265"/>
      <c r="E42" s="604"/>
      <c r="F42" s="625"/>
      <c r="G42" s="604"/>
      <c r="H42" s="606"/>
      <c r="I42" s="600"/>
      <c r="J42" s="600"/>
      <c r="K42" s="630"/>
      <c r="L42" s="682"/>
      <c r="M42" s="684"/>
      <c r="N42" s="600"/>
      <c r="O42" s="600"/>
      <c r="P42" s="572"/>
      <c r="Q42" s="249" t="s">
        <v>257</v>
      </c>
      <c r="R42" s="332">
        <v>2</v>
      </c>
      <c r="S42" s="211"/>
      <c r="T42" s="212"/>
      <c r="U42" s="213"/>
      <c r="V42" s="251"/>
      <c r="W42" s="251"/>
      <c r="X42" s="251"/>
      <c r="Y42" s="251"/>
      <c r="Z42" s="251"/>
      <c r="AA42" s="251"/>
      <c r="AB42" s="251"/>
      <c r="AC42" s="220"/>
      <c r="AD42" s="251"/>
      <c r="AE42" s="222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1"/>
      <c r="AR42" s="251"/>
      <c r="AS42" s="251"/>
      <c r="AT42" s="251"/>
      <c r="AU42" s="515"/>
      <c r="AV42" s="515"/>
      <c r="AW42" s="515"/>
      <c r="AX42" s="515"/>
      <c r="AY42" s="515"/>
      <c r="AZ42" s="515"/>
      <c r="BA42" s="515"/>
      <c r="BB42" s="774"/>
      <c r="BC42" s="783"/>
      <c r="BD42" s="783"/>
      <c r="BE42" s="783"/>
      <c r="BF42" s="783"/>
      <c r="BG42" s="783"/>
      <c r="BH42" s="783"/>
      <c r="BI42" s="783"/>
      <c r="BJ42" s="780"/>
      <c r="BK42" s="784"/>
      <c r="BL42" s="784"/>
      <c r="BM42" s="784"/>
      <c r="BN42" s="784"/>
      <c r="BO42" s="780"/>
      <c r="BP42" s="780"/>
      <c r="BQ42" s="780"/>
      <c r="BR42" s="780"/>
      <c r="BS42" s="786"/>
      <c r="BT42" s="786"/>
      <c r="BU42" s="780"/>
      <c r="BV42" s="780"/>
      <c r="BW42" s="780"/>
      <c r="BX42" s="780"/>
      <c r="BY42" s="787"/>
      <c r="BZ42" s="787"/>
      <c r="CA42" s="780"/>
      <c r="CB42" s="780"/>
      <c r="CC42" s="780"/>
      <c r="CD42" s="780"/>
      <c r="CE42" s="780"/>
      <c r="CF42" s="779"/>
      <c r="CG42" s="779"/>
      <c r="CH42" s="779"/>
      <c r="CI42" s="779"/>
      <c r="CJ42" s="779"/>
      <c r="CK42" s="780"/>
      <c r="CL42" s="780"/>
      <c r="CM42" s="780"/>
      <c r="CN42" s="780"/>
      <c r="CO42" s="780"/>
      <c r="CP42" s="780"/>
      <c r="CQ42" s="780"/>
      <c r="CR42" s="780"/>
      <c r="CS42" s="780"/>
      <c r="CT42" s="780"/>
      <c r="CU42" s="780"/>
      <c r="CV42" s="798"/>
      <c r="CW42" s="780"/>
    </row>
    <row r="43" spans="1:101" ht="11.25" customHeight="1">
      <c r="A43" s="792"/>
      <c r="B43" s="693"/>
      <c r="C43" s="265"/>
      <c r="D43" s="265"/>
      <c r="E43" s="604"/>
      <c r="F43" s="625"/>
      <c r="G43" s="604"/>
      <c r="H43" s="606"/>
      <c r="I43" s="600"/>
      <c r="J43" s="600"/>
      <c r="K43" s="630"/>
      <c r="L43" s="682"/>
      <c r="M43" s="684"/>
      <c r="N43" s="600"/>
      <c r="O43" s="600"/>
      <c r="P43" s="572"/>
      <c r="Q43" s="249" t="s">
        <v>257</v>
      </c>
      <c r="R43" s="332">
        <v>2</v>
      </c>
      <c r="S43" s="211"/>
      <c r="T43" s="212"/>
      <c r="U43" s="213"/>
      <c r="V43" s="251"/>
      <c r="W43" s="251"/>
      <c r="X43" s="251"/>
      <c r="Y43" s="251"/>
      <c r="Z43" s="251"/>
      <c r="AA43" s="251"/>
      <c r="AB43" s="251"/>
      <c r="AC43" s="220"/>
      <c r="AD43" s="251"/>
      <c r="AE43" s="222"/>
      <c r="AF43" s="251"/>
      <c r="AG43" s="251"/>
      <c r="AH43" s="251"/>
      <c r="AI43" s="251"/>
      <c r="AJ43" s="251"/>
      <c r="AK43" s="251"/>
      <c r="AL43" s="251"/>
      <c r="AM43" s="251"/>
      <c r="AN43" s="251"/>
      <c r="AO43" s="251"/>
      <c r="AP43" s="251"/>
      <c r="AQ43" s="251"/>
      <c r="AR43" s="251"/>
      <c r="AS43" s="251"/>
      <c r="AT43" s="251"/>
      <c r="AU43" s="515"/>
      <c r="AV43" s="515"/>
      <c r="AW43" s="515"/>
      <c r="AX43" s="515"/>
      <c r="AY43" s="515"/>
      <c r="AZ43" s="515"/>
      <c r="BA43" s="515"/>
      <c r="BB43" s="774"/>
      <c r="BC43" s="783"/>
      <c r="BD43" s="783"/>
      <c r="BE43" s="783"/>
      <c r="BF43" s="783"/>
      <c r="BG43" s="783"/>
      <c r="BH43" s="783"/>
      <c r="BI43" s="783"/>
      <c r="BJ43" s="780"/>
      <c r="BK43" s="784"/>
      <c r="BL43" s="784"/>
      <c r="BM43" s="784"/>
      <c r="BN43" s="784"/>
      <c r="BO43" s="780"/>
      <c r="BP43" s="780"/>
      <c r="BQ43" s="780"/>
      <c r="BR43" s="780"/>
      <c r="BS43" s="786"/>
      <c r="BT43" s="786"/>
      <c r="BU43" s="780"/>
      <c r="BV43" s="780"/>
      <c r="BW43" s="780"/>
      <c r="BX43" s="780"/>
      <c r="BY43" s="787"/>
      <c r="BZ43" s="787"/>
      <c r="CA43" s="780"/>
      <c r="CB43" s="780"/>
      <c r="CC43" s="780"/>
      <c r="CD43" s="780"/>
      <c r="CE43" s="780"/>
      <c r="CF43" s="779"/>
      <c r="CG43" s="779"/>
      <c r="CH43" s="779"/>
      <c r="CI43" s="779"/>
      <c r="CJ43" s="779"/>
      <c r="CK43" s="780"/>
      <c r="CL43" s="780"/>
      <c r="CM43" s="780"/>
      <c r="CN43" s="780"/>
      <c r="CO43" s="780"/>
      <c r="CP43" s="780"/>
      <c r="CQ43" s="780"/>
      <c r="CR43" s="780"/>
      <c r="CS43" s="780"/>
      <c r="CT43" s="780"/>
      <c r="CU43" s="780"/>
      <c r="CV43" s="798"/>
      <c r="CW43" s="780"/>
    </row>
    <row r="44" spans="1:101" ht="11.25" customHeight="1">
      <c r="A44" s="792"/>
      <c r="B44" s="693"/>
      <c r="C44" s="265"/>
      <c r="D44" s="265"/>
      <c r="E44" s="604"/>
      <c r="F44" s="625"/>
      <c r="G44" s="604"/>
      <c r="H44" s="606"/>
      <c r="I44" s="600"/>
      <c r="J44" s="600"/>
      <c r="K44" s="630"/>
      <c r="L44" s="682"/>
      <c r="M44" s="684"/>
      <c r="N44" s="600"/>
      <c r="O44" s="600"/>
      <c r="P44" s="572"/>
      <c r="Q44" s="249" t="s">
        <v>259</v>
      </c>
      <c r="R44" s="332">
        <v>3</v>
      </c>
      <c r="S44" s="211"/>
      <c r="T44" s="212"/>
      <c r="U44" s="251"/>
      <c r="V44" s="251"/>
      <c r="W44" s="251"/>
      <c r="X44" s="251"/>
      <c r="Y44" s="251"/>
      <c r="Z44" s="251"/>
      <c r="AA44" s="251"/>
      <c r="AB44" s="251"/>
      <c r="AC44" s="220"/>
      <c r="AD44" s="251"/>
      <c r="AE44" s="251"/>
      <c r="AF44" s="251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251"/>
      <c r="AR44" s="251"/>
      <c r="AS44" s="251"/>
      <c r="AT44" s="251"/>
      <c r="AU44" s="515"/>
      <c r="AV44" s="515"/>
      <c r="AW44" s="515"/>
      <c r="AX44" s="515"/>
      <c r="AY44" s="515"/>
      <c r="AZ44" s="515"/>
      <c r="BA44" s="515"/>
      <c r="BB44" s="774"/>
      <c r="BC44" s="783"/>
      <c r="BD44" s="783"/>
      <c r="BE44" s="783"/>
      <c r="BF44" s="783"/>
      <c r="BG44" s="783"/>
      <c r="BH44" s="783"/>
      <c r="BI44" s="783"/>
      <c r="BJ44" s="780"/>
      <c r="BK44" s="784"/>
      <c r="BL44" s="784"/>
      <c r="BM44" s="784"/>
      <c r="BN44" s="784"/>
      <c r="BO44" s="780"/>
      <c r="BP44" s="780"/>
      <c r="BQ44" s="780"/>
      <c r="BR44" s="780"/>
      <c r="BS44" s="786"/>
      <c r="BT44" s="786"/>
      <c r="BU44" s="780"/>
      <c r="BV44" s="780"/>
      <c r="BW44" s="780"/>
      <c r="BX44" s="780"/>
      <c r="BY44" s="787"/>
      <c r="BZ44" s="787"/>
      <c r="CA44" s="780"/>
      <c r="CB44" s="780"/>
      <c r="CC44" s="780"/>
      <c r="CD44" s="780"/>
      <c r="CE44" s="780"/>
      <c r="CF44" s="779"/>
      <c r="CG44" s="779"/>
      <c r="CH44" s="779"/>
      <c r="CI44" s="779"/>
      <c r="CJ44" s="779"/>
      <c r="CK44" s="780"/>
      <c r="CL44" s="780"/>
      <c r="CM44" s="780"/>
      <c r="CN44" s="780"/>
      <c r="CO44" s="780"/>
      <c r="CP44" s="780"/>
      <c r="CQ44" s="780"/>
      <c r="CR44" s="780"/>
      <c r="CS44" s="780"/>
      <c r="CT44" s="780"/>
      <c r="CU44" s="780"/>
      <c r="CV44" s="798"/>
      <c r="CW44" s="780"/>
    </row>
    <row r="45" spans="1:101" ht="11.25" customHeight="1">
      <c r="A45" s="792"/>
      <c r="B45" s="693"/>
      <c r="C45" s="265"/>
      <c r="D45" s="265"/>
      <c r="E45" s="604"/>
      <c r="F45" s="625"/>
      <c r="G45" s="604"/>
      <c r="H45" s="606"/>
      <c r="I45" s="600"/>
      <c r="J45" s="600"/>
      <c r="K45" s="630"/>
      <c r="L45" s="682"/>
      <c r="M45" s="684"/>
      <c r="N45" s="600"/>
      <c r="O45" s="600"/>
      <c r="P45" s="572"/>
      <c r="Q45" s="249" t="s">
        <v>259</v>
      </c>
      <c r="R45" s="332">
        <v>3</v>
      </c>
      <c r="S45" s="211"/>
      <c r="T45" s="212"/>
      <c r="U45" s="251"/>
      <c r="V45" s="251"/>
      <c r="W45" s="251"/>
      <c r="X45" s="251"/>
      <c r="Y45" s="251"/>
      <c r="Z45" s="251"/>
      <c r="AA45" s="251"/>
      <c r="AB45" s="251"/>
      <c r="AC45" s="220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1"/>
      <c r="AR45" s="251"/>
      <c r="AS45" s="251"/>
      <c r="AT45" s="251"/>
      <c r="AU45" s="515"/>
      <c r="AV45" s="515"/>
      <c r="AW45" s="515"/>
      <c r="AX45" s="515"/>
      <c r="AY45" s="515"/>
      <c r="AZ45" s="515"/>
      <c r="BA45" s="515"/>
      <c r="BB45" s="774"/>
      <c r="BC45" s="783"/>
      <c r="BD45" s="783"/>
      <c r="BE45" s="783"/>
      <c r="BF45" s="783"/>
      <c r="BG45" s="783"/>
      <c r="BH45" s="783"/>
      <c r="BI45" s="783"/>
      <c r="BJ45" s="780"/>
      <c r="BK45" s="784"/>
      <c r="BL45" s="784"/>
      <c r="BM45" s="784"/>
      <c r="BN45" s="784"/>
      <c r="BO45" s="780"/>
      <c r="BP45" s="780"/>
      <c r="BQ45" s="780"/>
      <c r="BR45" s="780"/>
      <c r="BS45" s="786"/>
      <c r="BT45" s="786"/>
      <c r="BU45" s="780"/>
      <c r="BV45" s="780"/>
      <c r="BW45" s="780"/>
      <c r="BX45" s="780"/>
      <c r="BY45" s="787"/>
      <c r="BZ45" s="787"/>
      <c r="CA45" s="780"/>
      <c r="CB45" s="780"/>
      <c r="CC45" s="780"/>
      <c r="CD45" s="780"/>
      <c r="CE45" s="780"/>
      <c r="CF45" s="779"/>
      <c r="CG45" s="779"/>
      <c r="CH45" s="779"/>
      <c r="CI45" s="779"/>
      <c r="CJ45" s="779"/>
      <c r="CK45" s="780"/>
      <c r="CL45" s="780"/>
      <c r="CM45" s="780"/>
      <c r="CN45" s="780"/>
      <c r="CO45" s="780"/>
      <c r="CP45" s="780"/>
      <c r="CQ45" s="780"/>
      <c r="CR45" s="780"/>
      <c r="CS45" s="780"/>
      <c r="CT45" s="780"/>
      <c r="CU45" s="780"/>
      <c r="CV45" s="799"/>
      <c r="CW45" s="780"/>
    </row>
    <row r="46" spans="1:253" s="122" customFormat="1" ht="5.25" customHeight="1">
      <c r="A46" s="278"/>
      <c r="B46" s="278"/>
      <c r="C46" s="278"/>
      <c r="D46" s="278"/>
      <c r="E46" s="278"/>
      <c r="F46" s="278"/>
      <c r="G46" s="278"/>
      <c r="H46" s="278"/>
      <c r="I46" s="278"/>
      <c r="J46" s="278"/>
      <c r="K46" s="278"/>
      <c r="L46" s="278"/>
      <c r="M46" s="278"/>
      <c r="N46" s="278"/>
      <c r="O46" s="278"/>
      <c r="P46" s="278"/>
      <c r="Q46" s="278"/>
      <c r="R46" s="278"/>
      <c r="S46" s="278"/>
      <c r="T46" s="278"/>
      <c r="U46" s="278"/>
      <c r="V46" s="278"/>
      <c r="W46" s="278"/>
      <c r="X46" s="278"/>
      <c r="Y46" s="278"/>
      <c r="Z46" s="278"/>
      <c r="AA46" s="278"/>
      <c r="AB46" s="278"/>
      <c r="AC46" s="278"/>
      <c r="AD46" s="278"/>
      <c r="AE46" s="278"/>
      <c r="AF46" s="278"/>
      <c r="AG46" s="278"/>
      <c r="AH46" s="278"/>
      <c r="AI46" s="278"/>
      <c r="AJ46" s="278"/>
      <c r="AK46" s="278"/>
      <c r="AL46" s="278"/>
      <c r="AM46" s="278"/>
      <c r="AN46" s="278"/>
      <c r="AO46" s="278"/>
      <c r="AP46" s="278"/>
      <c r="AQ46" s="278"/>
      <c r="AR46" s="278"/>
      <c r="AS46" s="278"/>
      <c r="AT46" s="278"/>
      <c r="AU46" s="278"/>
      <c r="AV46" s="278"/>
      <c r="AW46" s="278"/>
      <c r="AX46" s="278"/>
      <c r="AY46" s="278"/>
      <c r="AZ46" s="278"/>
      <c r="BA46" s="278"/>
      <c r="BB46" s="278"/>
      <c r="BC46" s="278"/>
      <c r="BD46" s="278"/>
      <c r="BE46" s="278"/>
      <c r="BF46" s="278"/>
      <c r="BG46" s="278"/>
      <c r="BH46" s="278"/>
      <c r="BI46" s="278"/>
      <c r="BJ46" s="278"/>
      <c r="BK46" s="278"/>
      <c r="BL46" s="278"/>
      <c r="BM46" s="278"/>
      <c r="BN46" s="278"/>
      <c r="BO46" s="278"/>
      <c r="BP46" s="278"/>
      <c r="BQ46" s="278"/>
      <c r="BR46" s="278"/>
      <c r="BS46" s="278"/>
      <c r="BT46" s="278"/>
      <c r="BU46" s="278"/>
      <c r="BV46" s="278"/>
      <c r="BW46" s="278"/>
      <c r="BX46" s="278"/>
      <c r="BY46" s="278"/>
      <c r="BZ46" s="278"/>
      <c r="CA46" s="278"/>
      <c r="CB46" s="278"/>
      <c r="CC46" s="278"/>
      <c r="CD46" s="278"/>
      <c r="CE46" s="278"/>
      <c r="CF46" s="278"/>
      <c r="CG46" s="278"/>
      <c r="CH46" s="278"/>
      <c r="CI46" s="278"/>
      <c r="CJ46" s="278"/>
      <c r="CK46" s="278"/>
      <c r="CL46" s="278"/>
      <c r="CM46" s="278"/>
      <c r="CN46" s="278"/>
      <c r="CO46" s="278"/>
      <c r="CP46" s="278"/>
      <c r="CQ46" s="278"/>
      <c r="CR46" s="278"/>
      <c r="CS46" s="278"/>
      <c r="CT46" s="278"/>
      <c r="CU46" s="278"/>
      <c r="CV46" s="278"/>
      <c r="CW46" s="278"/>
      <c r="HZ46" s="342"/>
      <c r="IA46" s="342"/>
      <c r="IB46" s="342"/>
      <c r="IC46" s="342"/>
      <c r="ID46" s="342"/>
      <c r="IE46" s="342"/>
      <c r="IF46" s="342"/>
      <c r="IG46" s="342"/>
      <c r="IH46" s="342"/>
      <c r="II46" s="342"/>
      <c r="IJ46" s="342"/>
      <c r="IK46" s="342"/>
      <c r="IL46" s="342"/>
      <c r="IM46" s="342"/>
      <c r="IN46" s="342"/>
      <c r="IO46" s="342"/>
      <c r="IP46" s="342"/>
      <c r="IQ46" s="342"/>
      <c r="IR46" s="342"/>
      <c r="IS46" s="342"/>
    </row>
    <row r="47" spans="1:101" ht="11.25" customHeight="1">
      <c r="A47" s="695" t="s">
        <v>268</v>
      </c>
      <c r="B47" s="450" t="s">
        <v>407</v>
      </c>
      <c r="C47" s="265">
        <v>7689771</v>
      </c>
      <c r="D47" s="265">
        <v>1000</v>
      </c>
      <c r="E47" s="635">
        <v>172.1</v>
      </c>
      <c r="F47" s="625">
        <v>19</v>
      </c>
      <c r="G47" s="604">
        <v>3.8</v>
      </c>
      <c r="H47" s="384" t="s">
        <v>367</v>
      </c>
      <c r="I47" s="600">
        <v>2150</v>
      </c>
      <c r="J47" s="600">
        <v>48000</v>
      </c>
      <c r="K47" s="630">
        <v>930</v>
      </c>
      <c r="L47" s="682" t="s">
        <v>256</v>
      </c>
      <c r="M47" s="684" t="s">
        <v>310</v>
      </c>
      <c r="N47" s="600">
        <v>15700</v>
      </c>
      <c r="O47" s="600">
        <v>392.4</v>
      </c>
      <c r="P47" s="331">
        <v>9</v>
      </c>
      <c r="Q47" s="249" t="s">
        <v>328</v>
      </c>
      <c r="R47" s="332">
        <v>8</v>
      </c>
      <c r="S47" s="211"/>
      <c r="T47" s="212"/>
      <c r="U47" s="213"/>
      <c r="V47" s="214"/>
      <c r="W47" s="251"/>
      <c r="X47" s="251"/>
      <c r="Y47" s="251"/>
      <c r="Z47" s="251"/>
      <c r="AA47" s="251"/>
      <c r="AB47" s="251"/>
      <c r="AC47" s="220"/>
      <c r="AD47" s="251"/>
      <c r="AE47" s="222"/>
      <c r="AF47" s="251"/>
      <c r="AG47" s="251"/>
      <c r="AH47" s="225"/>
      <c r="AI47" s="226"/>
      <c r="AJ47" s="251"/>
      <c r="AK47" s="251"/>
      <c r="AL47" s="181"/>
      <c r="AM47" s="251"/>
      <c r="AN47" s="251"/>
      <c r="AO47" s="251"/>
      <c r="AP47" s="251"/>
      <c r="AQ47" s="184"/>
      <c r="AR47" s="251"/>
      <c r="AS47" s="251"/>
      <c r="AT47" s="251"/>
      <c r="AU47" s="515"/>
      <c r="AV47" s="515"/>
      <c r="AW47" s="515"/>
      <c r="AX47" s="515"/>
      <c r="AY47" s="213"/>
      <c r="AZ47" s="213"/>
      <c r="BA47" s="213"/>
      <c r="BB47" s="774"/>
      <c r="BC47" s="783"/>
      <c r="BD47" s="783"/>
      <c r="BE47" s="783"/>
      <c r="BF47" s="783"/>
      <c r="BG47" s="783"/>
      <c r="BH47" s="783"/>
      <c r="BI47" s="783"/>
      <c r="BJ47" s="780"/>
      <c r="BK47" s="784"/>
      <c r="BL47" s="784"/>
      <c r="BM47" s="784"/>
      <c r="BN47" s="784"/>
      <c r="BO47" s="780"/>
      <c r="BP47" s="785"/>
      <c r="BQ47" s="780"/>
      <c r="BR47" s="780"/>
      <c r="BS47" s="786"/>
      <c r="BT47" s="786"/>
      <c r="BU47" s="780"/>
      <c r="BV47" s="780"/>
      <c r="BW47" s="780"/>
      <c r="BX47" s="780"/>
      <c r="BY47" s="787"/>
      <c r="BZ47" s="787"/>
      <c r="CA47" s="780"/>
      <c r="CB47" s="788"/>
      <c r="CC47" s="780"/>
      <c r="CD47" s="789"/>
      <c r="CE47" s="780"/>
      <c r="CF47" s="779"/>
      <c r="CG47" s="779"/>
      <c r="CH47" s="779"/>
      <c r="CI47" s="779"/>
      <c r="CJ47" s="779"/>
      <c r="CK47" s="780"/>
      <c r="CL47" s="780"/>
      <c r="CM47" s="780"/>
      <c r="CN47" s="780"/>
      <c r="CO47" s="780"/>
      <c r="CP47" s="780"/>
      <c r="CQ47" s="780"/>
      <c r="CR47" s="780"/>
      <c r="CS47" s="780"/>
      <c r="CT47" s="780"/>
      <c r="CU47" s="780"/>
      <c r="CV47" s="780"/>
      <c r="CW47" s="780"/>
    </row>
    <row r="48" spans="1:101" ht="11.25" customHeight="1">
      <c r="A48" s="695"/>
      <c r="C48" s="265"/>
      <c r="D48" s="265"/>
      <c r="E48" s="604"/>
      <c r="F48" s="625"/>
      <c r="G48" s="604"/>
      <c r="H48" s="606"/>
      <c r="I48" s="600"/>
      <c r="J48" s="600"/>
      <c r="K48" s="630"/>
      <c r="L48" s="682"/>
      <c r="M48" s="684"/>
      <c r="N48" s="600"/>
      <c r="O48" s="600"/>
      <c r="P48" s="331"/>
      <c r="Q48" s="332" t="s">
        <v>261</v>
      </c>
      <c r="R48" s="332">
        <v>1</v>
      </c>
      <c r="S48" s="211"/>
      <c r="T48" s="212"/>
      <c r="U48" s="213"/>
      <c r="V48" s="251"/>
      <c r="W48" s="251"/>
      <c r="X48" s="251"/>
      <c r="Y48" s="251"/>
      <c r="Z48" s="251"/>
      <c r="AA48" s="251"/>
      <c r="AB48" s="251"/>
      <c r="AC48" s="251"/>
      <c r="AD48" s="251"/>
      <c r="AE48" s="222"/>
      <c r="AF48" s="251"/>
      <c r="AG48" s="251"/>
      <c r="AH48" s="225"/>
      <c r="AI48" s="251"/>
      <c r="AJ48" s="251"/>
      <c r="AK48" s="251"/>
      <c r="AL48" s="181"/>
      <c r="AM48" s="251"/>
      <c r="AN48" s="251"/>
      <c r="AO48" s="251"/>
      <c r="AP48" s="251"/>
      <c r="AQ48" s="251"/>
      <c r="AR48" s="251"/>
      <c r="AS48" s="251"/>
      <c r="AT48" s="251"/>
      <c r="AU48" s="515"/>
      <c r="AV48" s="515"/>
      <c r="AW48" s="515"/>
      <c r="AX48" s="515"/>
      <c r="AY48" s="515"/>
      <c r="AZ48" s="515"/>
      <c r="BA48" s="515"/>
      <c r="BB48" s="774"/>
      <c r="BC48" s="783"/>
      <c r="BD48" s="783"/>
      <c r="BE48" s="783"/>
      <c r="BF48" s="783"/>
      <c r="BG48" s="783"/>
      <c r="BH48" s="783"/>
      <c r="BI48" s="783"/>
      <c r="BJ48" s="780"/>
      <c r="BK48" s="784"/>
      <c r="BL48" s="784"/>
      <c r="BM48" s="784"/>
      <c r="BN48" s="784"/>
      <c r="BO48" s="780"/>
      <c r="BP48" s="780"/>
      <c r="BQ48" s="780"/>
      <c r="BR48" s="780"/>
      <c r="BS48" s="786"/>
      <c r="BT48" s="786"/>
      <c r="BU48" s="780"/>
      <c r="BV48" s="780"/>
      <c r="BW48" s="780"/>
      <c r="BX48" s="780"/>
      <c r="BY48" s="787"/>
      <c r="BZ48" s="787"/>
      <c r="CA48" s="780"/>
      <c r="CB48" s="780"/>
      <c r="CC48" s="780"/>
      <c r="CD48" s="780"/>
      <c r="CE48" s="780"/>
      <c r="CF48" s="779"/>
      <c r="CG48" s="779"/>
      <c r="CH48" s="779"/>
      <c r="CI48" s="779"/>
      <c r="CJ48" s="779"/>
      <c r="CK48" s="780"/>
      <c r="CL48" s="780"/>
      <c r="CM48" s="780"/>
      <c r="CN48" s="780"/>
      <c r="CO48" s="780"/>
      <c r="CP48" s="780"/>
      <c r="CQ48" s="780"/>
      <c r="CR48" s="780"/>
      <c r="CS48" s="780"/>
      <c r="CT48" s="780"/>
      <c r="CU48" s="780"/>
      <c r="CV48" s="780"/>
      <c r="CW48" s="780"/>
    </row>
    <row r="49" spans="1:253" s="122" customFormat="1" ht="5.25" customHeight="1">
      <c r="A49" s="695"/>
      <c r="B49" s="775"/>
      <c r="C49" s="775"/>
      <c r="D49" s="775"/>
      <c r="E49" s="775"/>
      <c r="F49" s="775"/>
      <c r="G49" s="775"/>
      <c r="H49" s="775"/>
      <c r="I49" s="775"/>
      <c r="J49" s="775"/>
      <c r="K49" s="775"/>
      <c r="L49" s="775"/>
      <c r="M49" s="775"/>
      <c r="N49" s="775"/>
      <c r="O49" s="775"/>
      <c r="P49" s="775"/>
      <c r="Q49" s="775"/>
      <c r="R49" s="775"/>
      <c r="S49" s="775"/>
      <c r="T49" s="775"/>
      <c r="U49" s="775"/>
      <c r="V49" s="775"/>
      <c r="W49" s="775"/>
      <c r="X49" s="775"/>
      <c r="Y49" s="775"/>
      <c r="Z49" s="775"/>
      <c r="AA49" s="775"/>
      <c r="AB49" s="775"/>
      <c r="AC49" s="775"/>
      <c r="AD49" s="775"/>
      <c r="AE49" s="775"/>
      <c r="AF49" s="775"/>
      <c r="AG49" s="775"/>
      <c r="AH49" s="775"/>
      <c r="AI49" s="775"/>
      <c r="AJ49" s="775"/>
      <c r="AK49" s="775"/>
      <c r="AL49" s="775"/>
      <c r="AM49" s="775"/>
      <c r="AN49" s="775"/>
      <c r="AO49" s="775"/>
      <c r="AP49" s="775"/>
      <c r="AQ49" s="775"/>
      <c r="AR49" s="775"/>
      <c r="AS49" s="775"/>
      <c r="AT49" s="775"/>
      <c r="AU49" s="775"/>
      <c r="AV49" s="775"/>
      <c r="AW49" s="775"/>
      <c r="AX49" s="775"/>
      <c r="AY49" s="775"/>
      <c r="AZ49" s="775"/>
      <c r="BA49" s="775"/>
      <c r="BB49" s="775"/>
      <c r="BC49" s="775"/>
      <c r="BD49" s="775"/>
      <c r="BE49" s="775"/>
      <c r="BF49" s="775"/>
      <c r="BG49" s="775"/>
      <c r="BH49" s="775"/>
      <c r="BI49" s="775"/>
      <c r="BJ49" s="775"/>
      <c r="BK49" s="775"/>
      <c r="BL49" s="775"/>
      <c r="BM49" s="775"/>
      <c r="BN49" s="775"/>
      <c r="BO49" s="775"/>
      <c r="BP49" s="775"/>
      <c r="BQ49" s="775"/>
      <c r="BR49" s="775"/>
      <c r="BS49" s="775"/>
      <c r="BT49" s="775"/>
      <c r="BU49" s="775"/>
      <c r="BV49" s="775"/>
      <c r="BW49" s="775"/>
      <c r="BX49" s="775"/>
      <c r="BY49" s="775"/>
      <c r="BZ49" s="775"/>
      <c r="CA49" s="775"/>
      <c r="CB49" s="775"/>
      <c r="CC49" s="775"/>
      <c r="CD49" s="775"/>
      <c r="CE49" s="775"/>
      <c r="CF49" s="775"/>
      <c r="CG49" s="775"/>
      <c r="CH49" s="775"/>
      <c r="CI49" s="775"/>
      <c r="CJ49" s="775"/>
      <c r="CK49" s="775"/>
      <c r="CL49" s="775"/>
      <c r="CM49" s="775"/>
      <c r="CN49" s="775"/>
      <c r="CO49" s="775"/>
      <c r="CP49" s="775"/>
      <c r="CQ49" s="775"/>
      <c r="CR49" s="775"/>
      <c r="CS49" s="775"/>
      <c r="CT49" s="775"/>
      <c r="CU49" s="775"/>
      <c r="CV49" s="775"/>
      <c r="CW49" s="775"/>
      <c r="HZ49" s="342"/>
      <c r="IA49" s="342"/>
      <c r="IB49" s="342"/>
      <c r="IC49" s="342"/>
      <c r="ID49" s="342"/>
      <c r="IE49" s="342"/>
      <c r="IF49" s="342"/>
      <c r="IG49" s="342"/>
      <c r="IH49" s="342"/>
      <c r="II49" s="342"/>
      <c r="IJ49" s="342"/>
      <c r="IK49" s="342"/>
      <c r="IL49" s="342"/>
      <c r="IM49" s="342"/>
      <c r="IN49" s="342"/>
      <c r="IO49" s="342"/>
      <c r="IP49" s="342"/>
      <c r="IQ49" s="342"/>
      <c r="IR49" s="342"/>
      <c r="IS49" s="342"/>
    </row>
    <row r="50" spans="1:101" ht="11.25" customHeight="1">
      <c r="A50" s="695"/>
      <c r="B50" s="793" t="s">
        <v>408</v>
      </c>
      <c r="C50" s="265">
        <v>15772536</v>
      </c>
      <c r="D50" s="265">
        <v>3333</v>
      </c>
      <c r="E50" s="604">
        <v>160.9</v>
      </c>
      <c r="F50" s="625">
        <v>12</v>
      </c>
      <c r="G50" s="604">
        <v>2.6</v>
      </c>
      <c r="H50" s="384" t="s">
        <v>380</v>
      </c>
      <c r="I50" s="600">
        <v>2150</v>
      </c>
      <c r="J50" s="600">
        <v>55600</v>
      </c>
      <c r="K50" s="630">
        <v>675</v>
      </c>
      <c r="L50" s="682" t="s">
        <v>256</v>
      </c>
      <c r="M50" s="684" t="s">
        <v>310</v>
      </c>
      <c r="N50" s="600">
        <v>17525</v>
      </c>
      <c r="O50" s="600">
        <v>491</v>
      </c>
      <c r="P50" s="331">
        <v>10</v>
      </c>
      <c r="Q50" s="249" t="s">
        <v>328</v>
      </c>
      <c r="R50" s="332">
        <v>8</v>
      </c>
      <c r="S50" s="211"/>
      <c r="T50" s="212"/>
      <c r="U50" s="213"/>
      <c r="V50" s="214"/>
      <c r="W50" s="251"/>
      <c r="X50" s="251"/>
      <c r="Y50" s="251"/>
      <c r="Z50" s="251"/>
      <c r="AA50" s="251"/>
      <c r="AB50" s="251"/>
      <c r="AC50" s="220"/>
      <c r="AD50" s="251"/>
      <c r="AE50" s="222"/>
      <c r="AF50" s="251"/>
      <c r="AG50" s="251"/>
      <c r="AH50" s="225"/>
      <c r="AI50" s="226"/>
      <c r="AJ50" s="251"/>
      <c r="AK50" s="251"/>
      <c r="AL50" s="181"/>
      <c r="AM50" s="251"/>
      <c r="AN50" s="251"/>
      <c r="AO50" s="251"/>
      <c r="AP50" s="251"/>
      <c r="AQ50" s="184"/>
      <c r="AR50" s="251"/>
      <c r="AS50" s="251"/>
      <c r="AT50" s="251"/>
      <c r="AU50" s="515"/>
      <c r="AV50" s="515"/>
      <c r="AW50" s="515"/>
      <c r="AX50" s="515"/>
      <c r="AY50" s="213"/>
      <c r="AZ50" s="213"/>
      <c r="BA50" s="213"/>
      <c r="BB50" s="774"/>
      <c r="BC50" s="783"/>
      <c r="BD50" s="783"/>
      <c r="BE50" s="783"/>
      <c r="BF50" s="783"/>
      <c r="BG50" s="783"/>
      <c r="BH50" s="783"/>
      <c r="BI50" s="783"/>
      <c r="BJ50" s="780"/>
      <c r="BK50" s="784"/>
      <c r="BL50" s="784"/>
      <c r="BM50" s="784"/>
      <c r="BN50" s="784"/>
      <c r="BO50" s="780"/>
      <c r="BP50" s="785"/>
      <c r="BQ50" s="780"/>
      <c r="BR50" s="780"/>
      <c r="BS50" s="786"/>
      <c r="BT50" s="786"/>
      <c r="BU50" s="780"/>
      <c r="BV50" s="780"/>
      <c r="BW50" s="780"/>
      <c r="BX50" s="780"/>
      <c r="BY50" s="787"/>
      <c r="BZ50" s="787"/>
      <c r="CA50" s="780"/>
      <c r="CB50" s="788"/>
      <c r="CC50" s="780"/>
      <c r="CD50" s="789"/>
      <c r="CE50" s="780"/>
      <c r="CF50" s="779"/>
      <c r="CG50" s="779"/>
      <c r="CH50" s="779"/>
      <c r="CI50" s="779"/>
      <c r="CJ50" s="779"/>
      <c r="CK50" s="780"/>
      <c r="CL50" s="780"/>
      <c r="CM50" s="780"/>
      <c r="CN50" s="780"/>
      <c r="CO50" s="780"/>
      <c r="CP50" s="780"/>
      <c r="CQ50" s="780"/>
      <c r="CR50" s="780"/>
      <c r="CS50" s="780"/>
      <c r="CT50" s="780"/>
      <c r="CU50" s="780"/>
      <c r="CV50" s="780"/>
      <c r="CW50" s="780"/>
    </row>
    <row r="51" spans="1:101" ht="12.75" customHeight="1">
      <c r="A51" s="695"/>
      <c r="B51" s="793"/>
      <c r="C51" s="265"/>
      <c r="D51" s="265"/>
      <c r="E51" s="604"/>
      <c r="F51" s="625"/>
      <c r="G51" s="604"/>
      <c r="H51" s="606"/>
      <c r="I51" s="600"/>
      <c r="J51" s="600"/>
      <c r="K51" s="630"/>
      <c r="L51" s="682"/>
      <c r="M51" s="684"/>
      <c r="N51" s="600"/>
      <c r="O51" s="600"/>
      <c r="P51" s="331"/>
      <c r="Q51" s="332" t="s">
        <v>261</v>
      </c>
      <c r="R51" s="332">
        <v>2</v>
      </c>
      <c r="S51" s="211"/>
      <c r="T51" s="212"/>
      <c r="U51" s="213"/>
      <c r="V51" s="214"/>
      <c r="W51" s="251"/>
      <c r="X51" s="251"/>
      <c r="Y51" s="251"/>
      <c r="Z51" s="251"/>
      <c r="AA51" s="251"/>
      <c r="AB51" s="251"/>
      <c r="AC51" s="220"/>
      <c r="AD51" s="251"/>
      <c r="AE51" s="222"/>
      <c r="AF51" s="251"/>
      <c r="AG51" s="251"/>
      <c r="AH51" s="225"/>
      <c r="AI51" s="226"/>
      <c r="AJ51" s="251"/>
      <c r="AK51" s="251"/>
      <c r="AL51" s="181"/>
      <c r="AM51" s="251"/>
      <c r="AN51" s="251"/>
      <c r="AO51" s="251"/>
      <c r="AP51" s="251"/>
      <c r="AQ51" s="184"/>
      <c r="AR51" s="251"/>
      <c r="AS51" s="251"/>
      <c r="AT51" s="251"/>
      <c r="AU51" s="515"/>
      <c r="AV51" s="515"/>
      <c r="AW51" s="515"/>
      <c r="AX51" s="515"/>
      <c r="AY51" s="213"/>
      <c r="AZ51" s="213"/>
      <c r="BA51" s="213"/>
      <c r="BB51" s="774"/>
      <c r="BC51" s="783"/>
      <c r="BD51" s="783"/>
      <c r="BE51" s="783"/>
      <c r="BF51" s="783"/>
      <c r="BG51" s="783"/>
      <c r="BH51" s="783"/>
      <c r="BI51" s="783"/>
      <c r="BJ51" s="780"/>
      <c r="BK51" s="784"/>
      <c r="BL51" s="784"/>
      <c r="BM51" s="784"/>
      <c r="BN51" s="784"/>
      <c r="BO51" s="780"/>
      <c r="BP51" s="780"/>
      <c r="BQ51" s="780"/>
      <c r="BR51" s="780"/>
      <c r="BS51" s="786"/>
      <c r="BT51" s="786"/>
      <c r="BU51" s="780"/>
      <c r="BV51" s="780"/>
      <c r="BW51" s="780"/>
      <c r="BX51" s="780"/>
      <c r="BY51" s="787"/>
      <c r="BZ51" s="787"/>
      <c r="CA51" s="780"/>
      <c r="CB51" s="780"/>
      <c r="CC51" s="780"/>
      <c r="CD51" s="780"/>
      <c r="CE51" s="780"/>
      <c r="CF51" s="779"/>
      <c r="CG51" s="779"/>
      <c r="CH51" s="779"/>
      <c r="CI51" s="779"/>
      <c r="CJ51" s="779"/>
      <c r="CK51" s="780"/>
      <c r="CL51" s="780"/>
      <c r="CM51" s="780"/>
      <c r="CN51" s="780"/>
      <c r="CO51" s="780"/>
      <c r="CP51" s="780"/>
      <c r="CQ51" s="780"/>
      <c r="CR51" s="780"/>
      <c r="CS51" s="780"/>
      <c r="CT51" s="780"/>
      <c r="CU51" s="780"/>
      <c r="CV51" s="780"/>
      <c r="CW51" s="780"/>
    </row>
    <row r="52" spans="1:253" s="122" customFormat="1" ht="5.25" customHeight="1">
      <c r="A52" s="278"/>
      <c r="B52" s="278"/>
      <c r="C52" s="278"/>
      <c r="D52" s="278"/>
      <c r="E52" s="278"/>
      <c r="F52" s="278"/>
      <c r="G52" s="278"/>
      <c r="H52" s="278"/>
      <c r="I52" s="278"/>
      <c r="J52" s="278"/>
      <c r="K52" s="278"/>
      <c r="L52" s="278"/>
      <c r="M52" s="278"/>
      <c r="N52" s="278"/>
      <c r="O52" s="278"/>
      <c r="P52" s="278"/>
      <c r="Q52" s="278"/>
      <c r="R52" s="278"/>
      <c r="S52" s="278"/>
      <c r="T52" s="278"/>
      <c r="U52" s="278"/>
      <c r="V52" s="278"/>
      <c r="W52" s="278"/>
      <c r="X52" s="278"/>
      <c r="Y52" s="278"/>
      <c r="Z52" s="278"/>
      <c r="AA52" s="278"/>
      <c r="AB52" s="278"/>
      <c r="AC52" s="278"/>
      <c r="AD52" s="278"/>
      <c r="AE52" s="278"/>
      <c r="AF52" s="278"/>
      <c r="AG52" s="278"/>
      <c r="AH52" s="278"/>
      <c r="AI52" s="278"/>
      <c r="AJ52" s="278"/>
      <c r="AK52" s="278"/>
      <c r="AL52" s="278"/>
      <c r="AM52" s="278"/>
      <c r="AN52" s="278"/>
      <c r="AO52" s="278"/>
      <c r="AP52" s="278"/>
      <c r="AQ52" s="278"/>
      <c r="AR52" s="278"/>
      <c r="AS52" s="278"/>
      <c r="AT52" s="278"/>
      <c r="AU52" s="278"/>
      <c r="AV52" s="278"/>
      <c r="AW52" s="278"/>
      <c r="AX52" s="278"/>
      <c r="AY52" s="278"/>
      <c r="AZ52" s="278"/>
      <c r="BA52" s="278"/>
      <c r="BB52" s="278"/>
      <c r="BC52" s="278"/>
      <c r="BD52" s="278"/>
      <c r="BE52" s="278"/>
      <c r="BF52" s="278"/>
      <c r="BG52" s="278"/>
      <c r="BH52" s="278"/>
      <c r="BI52" s="278"/>
      <c r="BJ52" s="278"/>
      <c r="BK52" s="278"/>
      <c r="BL52" s="278"/>
      <c r="BM52" s="278"/>
      <c r="BN52" s="278"/>
      <c r="BO52" s="278"/>
      <c r="BP52" s="278"/>
      <c r="BQ52" s="278"/>
      <c r="BR52" s="278"/>
      <c r="BS52" s="278"/>
      <c r="BT52" s="278"/>
      <c r="BU52" s="278"/>
      <c r="BV52" s="278"/>
      <c r="BW52" s="278"/>
      <c r="BX52" s="278"/>
      <c r="BY52" s="278"/>
      <c r="BZ52" s="278"/>
      <c r="CA52" s="278"/>
      <c r="CB52" s="278"/>
      <c r="CC52" s="278"/>
      <c r="CD52" s="278"/>
      <c r="CE52" s="278"/>
      <c r="CF52" s="278"/>
      <c r="CG52" s="278"/>
      <c r="CH52" s="278"/>
      <c r="CI52" s="278"/>
      <c r="CJ52" s="278"/>
      <c r="CK52" s="278"/>
      <c r="CL52" s="278"/>
      <c r="CM52" s="278"/>
      <c r="CN52" s="278"/>
      <c r="CO52" s="278"/>
      <c r="CP52" s="278"/>
      <c r="CQ52" s="278"/>
      <c r="CR52" s="278"/>
      <c r="CS52" s="278"/>
      <c r="CT52" s="278"/>
      <c r="CU52" s="278"/>
      <c r="CV52" s="278"/>
      <c r="CW52" s="278"/>
      <c r="HZ52" s="342"/>
      <c r="IA52" s="342"/>
      <c r="IB52" s="342"/>
      <c r="IC52" s="342"/>
      <c r="ID52" s="342"/>
      <c r="IE52" s="342"/>
      <c r="IF52" s="342"/>
      <c r="IG52" s="342"/>
      <c r="IH52" s="342"/>
      <c r="II52" s="342"/>
      <c r="IJ52" s="342"/>
      <c r="IK52" s="342"/>
      <c r="IL52" s="342"/>
      <c r="IM52" s="342"/>
      <c r="IN52" s="342"/>
      <c r="IO52" s="342"/>
      <c r="IP52" s="342"/>
      <c r="IQ52" s="342"/>
      <c r="IR52" s="342"/>
      <c r="IS52" s="342"/>
    </row>
    <row r="53" spans="1:101" ht="11.25" customHeight="1">
      <c r="A53" s="696" t="s">
        <v>271</v>
      </c>
      <c r="B53" s="450" t="s">
        <v>409</v>
      </c>
      <c r="C53" s="265">
        <v>15223732</v>
      </c>
      <c r="D53" s="265">
        <v>1000</v>
      </c>
      <c r="E53" s="604">
        <v>98.4</v>
      </c>
      <c r="F53" s="625">
        <v>7</v>
      </c>
      <c r="G53" s="604">
        <v>3.1</v>
      </c>
      <c r="H53" s="384" t="s">
        <v>395</v>
      </c>
      <c r="I53" s="600">
        <v>2650</v>
      </c>
      <c r="J53" s="600">
        <v>72000</v>
      </c>
      <c r="K53" s="630">
        <v>1500</v>
      </c>
      <c r="L53" s="682" t="s">
        <v>256</v>
      </c>
      <c r="M53" s="684" t="s">
        <v>310</v>
      </c>
      <c r="N53" s="600">
        <v>12700</v>
      </c>
      <c r="O53" s="600">
        <v>262.44</v>
      </c>
      <c r="P53" s="331">
        <v>11</v>
      </c>
      <c r="Q53" s="249" t="s">
        <v>328</v>
      </c>
      <c r="R53" s="332">
        <v>8</v>
      </c>
      <c r="S53" s="211"/>
      <c r="T53" s="212"/>
      <c r="U53" s="213"/>
      <c r="V53" s="214"/>
      <c r="W53" s="251"/>
      <c r="X53" s="167"/>
      <c r="Y53" s="251"/>
      <c r="Z53" s="251"/>
      <c r="AA53" s="218"/>
      <c r="AB53" s="251"/>
      <c r="AC53" s="220"/>
      <c r="AD53" s="251"/>
      <c r="AE53" s="222"/>
      <c r="AF53" s="251"/>
      <c r="AG53" s="251"/>
      <c r="AH53" s="225"/>
      <c r="AI53" s="226"/>
      <c r="AJ53" s="251"/>
      <c r="AK53" s="251"/>
      <c r="AL53" s="251"/>
      <c r="AM53" s="251"/>
      <c r="AN53" s="251"/>
      <c r="AO53" s="251"/>
      <c r="AP53" s="251"/>
      <c r="AQ53" s="184"/>
      <c r="AR53" s="251"/>
      <c r="AS53" s="251"/>
      <c r="AT53" s="251"/>
      <c r="AU53" s="515"/>
      <c r="AV53" s="515"/>
      <c r="AW53" s="515"/>
      <c r="AX53" s="515"/>
      <c r="AY53" s="213"/>
      <c r="AZ53" s="213"/>
      <c r="BA53" s="213"/>
      <c r="BB53" s="774"/>
      <c r="BC53" s="736"/>
      <c r="BD53" s="736"/>
      <c r="BE53" s="736"/>
      <c r="BF53" s="736"/>
      <c r="BG53" s="736"/>
      <c r="BH53" s="736"/>
      <c r="BI53" s="736"/>
      <c r="BJ53" s="313"/>
      <c r="BK53" s="737"/>
      <c r="BL53" s="737"/>
      <c r="BM53" s="737"/>
      <c r="BN53" s="737"/>
      <c r="BO53" s="313"/>
      <c r="BP53" s="738"/>
      <c r="BQ53" s="313"/>
      <c r="BR53" s="313"/>
      <c r="BS53" s="689"/>
      <c r="BT53" s="689"/>
      <c r="BU53" s="313"/>
      <c r="BV53" s="313"/>
      <c r="BW53" s="313"/>
      <c r="BX53" s="313"/>
      <c r="BY53" s="739"/>
      <c r="BZ53" s="739"/>
      <c r="CA53" s="313"/>
      <c r="CB53" s="740"/>
      <c r="CC53" s="313"/>
      <c r="CD53" s="741"/>
      <c r="CE53" s="313"/>
      <c r="CF53" s="690"/>
      <c r="CG53" s="690"/>
      <c r="CH53" s="690"/>
      <c r="CI53" s="690"/>
      <c r="CJ53" s="690"/>
      <c r="CK53" s="313"/>
      <c r="CL53" s="313"/>
      <c r="CM53" s="313"/>
      <c r="CN53" s="313"/>
      <c r="CO53" s="313"/>
      <c r="CP53" s="313"/>
      <c r="CQ53" s="313"/>
      <c r="CR53" s="313"/>
      <c r="CS53" s="313"/>
      <c r="CT53" s="313"/>
      <c r="CU53" s="313"/>
      <c r="CV53" s="313"/>
      <c r="CW53" s="313"/>
    </row>
    <row r="54" spans="1:101" ht="11.25" customHeight="1">
      <c r="A54" s="696"/>
      <c r="C54" s="265"/>
      <c r="D54" s="265"/>
      <c r="E54" s="604"/>
      <c r="F54" s="625"/>
      <c r="G54" s="604"/>
      <c r="H54" s="606"/>
      <c r="I54" s="600"/>
      <c r="J54" s="600"/>
      <c r="K54" s="630"/>
      <c r="L54" s="682"/>
      <c r="M54" s="684"/>
      <c r="N54" s="600"/>
      <c r="O54" s="600"/>
      <c r="P54" s="331"/>
      <c r="Q54" s="249" t="s">
        <v>259</v>
      </c>
      <c r="R54" s="332">
        <v>1</v>
      </c>
      <c r="S54" s="211"/>
      <c r="T54" s="212"/>
      <c r="U54" s="251"/>
      <c r="V54" s="251"/>
      <c r="W54" s="251"/>
      <c r="X54" s="167"/>
      <c r="Y54" s="251"/>
      <c r="Z54" s="251"/>
      <c r="AA54" s="251"/>
      <c r="AB54" s="251"/>
      <c r="AC54" s="220"/>
      <c r="AD54" s="251"/>
      <c r="AE54" s="222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515"/>
      <c r="AV54" s="515"/>
      <c r="AW54" s="515"/>
      <c r="AX54" s="515"/>
      <c r="AY54" s="515"/>
      <c r="AZ54" s="515"/>
      <c r="BA54" s="515"/>
      <c r="BB54" s="774"/>
      <c r="BC54" s="736"/>
      <c r="BD54" s="736"/>
      <c r="BE54" s="736"/>
      <c r="BF54" s="736"/>
      <c r="BG54" s="736"/>
      <c r="BH54" s="736"/>
      <c r="BI54" s="736"/>
      <c r="BJ54" s="313"/>
      <c r="BK54" s="737"/>
      <c r="BL54" s="737"/>
      <c r="BM54" s="737"/>
      <c r="BN54" s="737"/>
      <c r="BO54" s="313"/>
      <c r="BP54" s="313"/>
      <c r="BQ54" s="313"/>
      <c r="BR54" s="313"/>
      <c r="BS54" s="689"/>
      <c r="BT54" s="689"/>
      <c r="BU54" s="313"/>
      <c r="BV54" s="313"/>
      <c r="BW54" s="313"/>
      <c r="BX54" s="313"/>
      <c r="BY54" s="739"/>
      <c r="BZ54" s="739"/>
      <c r="CA54" s="313"/>
      <c r="CB54" s="313"/>
      <c r="CC54" s="313"/>
      <c r="CD54" s="313"/>
      <c r="CE54" s="313"/>
      <c r="CF54" s="690"/>
      <c r="CG54" s="690"/>
      <c r="CH54" s="690"/>
      <c r="CI54" s="690"/>
      <c r="CJ54" s="690"/>
      <c r="CK54" s="313"/>
      <c r="CL54" s="313"/>
      <c r="CM54" s="313"/>
      <c r="CN54" s="313"/>
      <c r="CO54" s="313"/>
      <c r="CP54" s="313"/>
      <c r="CQ54" s="313"/>
      <c r="CR54" s="313"/>
      <c r="CS54" s="313"/>
      <c r="CT54" s="313"/>
      <c r="CU54" s="313"/>
      <c r="CV54" s="313"/>
      <c r="CW54" s="313"/>
    </row>
    <row r="55" spans="1:101" ht="11.25" customHeight="1">
      <c r="A55" s="696"/>
      <c r="C55" s="265"/>
      <c r="D55" s="265"/>
      <c r="E55" s="604"/>
      <c r="F55" s="625"/>
      <c r="G55" s="604"/>
      <c r="H55" s="606"/>
      <c r="I55" s="600"/>
      <c r="J55" s="600"/>
      <c r="K55" s="630"/>
      <c r="L55" s="682"/>
      <c r="M55" s="684"/>
      <c r="N55" s="600"/>
      <c r="O55" s="600"/>
      <c r="P55" s="331"/>
      <c r="Q55" s="249" t="s">
        <v>261</v>
      </c>
      <c r="R55" s="332">
        <v>1</v>
      </c>
      <c r="S55" s="211"/>
      <c r="T55" s="212"/>
      <c r="U55" s="251"/>
      <c r="V55" s="251"/>
      <c r="W55" s="251"/>
      <c r="X55" s="167"/>
      <c r="Y55" s="251"/>
      <c r="Z55" s="251"/>
      <c r="AA55" s="251"/>
      <c r="AB55" s="251"/>
      <c r="AC55" s="220"/>
      <c r="AD55" s="251"/>
      <c r="AE55" s="222"/>
      <c r="AF55" s="251"/>
      <c r="AG55" s="251"/>
      <c r="AH55" s="251"/>
      <c r="AI55" s="251"/>
      <c r="AJ55" s="251"/>
      <c r="AK55" s="251"/>
      <c r="AL55" s="251"/>
      <c r="AM55" s="251"/>
      <c r="AN55" s="251"/>
      <c r="AO55" s="251"/>
      <c r="AP55" s="251"/>
      <c r="AQ55" s="251"/>
      <c r="AR55" s="251"/>
      <c r="AS55" s="251"/>
      <c r="AT55" s="251"/>
      <c r="AU55" s="515"/>
      <c r="AV55" s="515"/>
      <c r="AW55" s="515"/>
      <c r="AX55" s="515"/>
      <c r="AY55" s="515"/>
      <c r="AZ55" s="515"/>
      <c r="BA55" s="515"/>
      <c r="BB55" s="774"/>
      <c r="BC55" s="736"/>
      <c r="BD55" s="736"/>
      <c r="BE55" s="736"/>
      <c r="BF55" s="736"/>
      <c r="BG55" s="736"/>
      <c r="BH55" s="736"/>
      <c r="BI55" s="736"/>
      <c r="BJ55" s="313"/>
      <c r="BK55" s="737"/>
      <c r="BL55" s="737"/>
      <c r="BM55" s="737"/>
      <c r="BN55" s="737"/>
      <c r="BO55" s="313"/>
      <c r="BP55" s="313"/>
      <c r="BQ55" s="313"/>
      <c r="BR55" s="313"/>
      <c r="BS55" s="689"/>
      <c r="BT55" s="689"/>
      <c r="BU55" s="313"/>
      <c r="BV55" s="313"/>
      <c r="BW55" s="313"/>
      <c r="BX55" s="313"/>
      <c r="BY55" s="739"/>
      <c r="BZ55" s="739"/>
      <c r="CA55" s="313"/>
      <c r="CB55" s="313"/>
      <c r="CC55" s="313"/>
      <c r="CD55" s="313"/>
      <c r="CE55" s="313"/>
      <c r="CF55" s="690"/>
      <c r="CG55" s="690"/>
      <c r="CH55" s="690"/>
      <c r="CI55" s="690"/>
      <c r="CJ55" s="690"/>
      <c r="CK55" s="313"/>
      <c r="CL55" s="313"/>
      <c r="CM55" s="313"/>
      <c r="CN55" s="313"/>
      <c r="CO55" s="313"/>
      <c r="CP55" s="313"/>
      <c r="CQ55" s="313"/>
      <c r="CR55" s="313"/>
      <c r="CS55" s="313"/>
      <c r="CT55" s="313"/>
      <c r="CU55" s="313"/>
      <c r="CV55" s="313"/>
      <c r="CW55" s="313"/>
    </row>
    <row r="56" spans="1:101" ht="11.25" customHeight="1">
      <c r="A56" s="696"/>
      <c r="C56" s="265"/>
      <c r="D56" s="265"/>
      <c r="E56" s="604"/>
      <c r="F56" s="625"/>
      <c r="G56" s="604"/>
      <c r="H56" s="606"/>
      <c r="I56" s="600"/>
      <c r="J56" s="600"/>
      <c r="K56" s="630"/>
      <c r="L56" s="682"/>
      <c r="M56" s="684"/>
      <c r="N56" s="600"/>
      <c r="O56" s="600"/>
      <c r="P56" s="331"/>
      <c r="Q56" s="249" t="s">
        <v>262</v>
      </c>
      <c r="R56" s="332">
        <v>1</v>
      </c>
      <c r="S56" s="211"/>
      <c r="T56" s="212"/>
      <c r="U56" s="213"/>
      <c r="V56" s="251"/>
      <c r="W56" s="251"/>
      <c r="X56" s="167"/>
      <c r="Y56" s="251"/>
      <c r="Z56" s="251"/>
      <c r="AA56" s="251"/>
      <c r="AB56" s="251"/>
      <c r="AC56" s="220"/>
      <c r="AD56" s="251"/>
      <c r="AE56" s="222"/>
      <c r="AF56" s="251"/>
      <c r="AG56" s="251"/>
      <c r="AH56" s="251"/>
      <c r="AI56" s="251"/>
      <c r="AJ56" s="251"/>
      <c r="AK56" s="251"/>
      <c r="AL56" s="251"/>
      <c r="AM56" s="251"/>
      <c r="AN56" s="251"/>
      <c r="AO56" s="251"/>
      <c r="AP56" s="251"/>
      <c r="AQ56" s="251"/>
      <c r="AR56" s="251"/>
      <c r="AS56" s="251"/>
      <c r="AT56" s="251"/>
      <c r="AU56" s="515"/>
      <c r="AV56" s="515"/>
      <c r="AW56" s="515"/>
      <c r="AX56" s="515"/>
      <c r="AY56" s="515"/>
      <c r="AZ56" s="515"/>
      <c r="BA56" s="515"/>
      <c r="BB56" s="774"/>
      <c r="BC56" s="736"/>
      <c r="BD56" s="736"/>
      <c r="BE56" s="736"/>
      <c r="BF56" s="736"/>
      <c r="BG56" s="736"/>
      <c r="BH56" s="736"/>
      <c r="BI56" s="736"/>
      <c r="BJ56" s="313"/>
      <c r="BK56" s="737"/>
      <c r="BL56" s="737"/>
      <c r="BM56" s="737"/>
      <c r="BN56" s="737"/>
      <c r="BO56" s="313"/>
      <c r="BP56" s="313"/>
      <c r="BQ56" s="313"/>
      <c r="BR56" s="313"/>
      <c r="BS56" s="689"/>
      <c r="BT56" s="689"/>
      <c r="BU56" s="313"/>
      <c r="BV56" s="313"/>
      <c r="BW56" s="313"/>
      <c r="BX56" s="313"/>
      <c r="BY56" s="739"/>
      <c r="BZ56" s="739"/>
      <c r="CA56" s="313"/>
      <c r="CB56" s="313"/>
      <c r="CC56" s="313"/>
      <c r="CD56" s="313"/>
      <c r="CE56" s="313"/>
      <c r="CF56" s="690"/>
      <c r="CG56" s="690"/>
      <c r="CH56" s="690"/>
      <c r="CI56" s="690"/>
      <c r="CJ56" s="690"/>
      <c r="CK56" s="313"/>
      <c r="CL56" s="313"/>
      <c r="CM56" s="313"/>
      <c r="CN56" s="313"/>
      <c r="CO56" s="313"/>
      <c r="CP56" s="313"/>
      <c r="CQ56" s="313"/>
      <c r="CR56" s="313"/>
      <c r="CS56" s="313"/>
      <c r="CT56" s="313"/>
      <c r="CU56" s="313"/>
      <c r="CV56" s="313"/>
      <c r="CW56" s="313"/>
    </row>
    <row r="57" spans="1:253" s="122" customFormat="1" ht="5.25" customHeight="1">
      <c r="A57" s="696"/>
      <c r="B57" s="775"/>
      <c r="C57" s="775"/>
      <c r="D57" s="775"/>
      <c r="E57" s="775"/>
      <c r="F57" s="775"/>
      <c r="G57" s="775"/>
      <c r="H57" s="775"/>
      <c r="I57" s="775"/>
      <c r="J57" s="775"/>
      <c r="K57" s="775"/>
      <c r="L57" s="775"/>
      <c r="M57" s="775"/>
      <c r="N57" s="775"/>
      <c r="O57" s="775"/>
      <c r="P57" s="775"/>
      <c r="Q57" s="775"/>
      <c r="R57" s="775"/>
      <c r="S57" s="775"/>
      <c r="T57" s="775"/>
      <c r="U57" s="775"/>
      <c r="V57" s="775"/>
      <c r="W57" s="775"/>
      <c r="X57" s="775"/>
      <c r="Y57" s="775"/>
      <c r="Z57" s="775"/>
      <c r="AA57" s="775"/>
      <c r="AB57" s="775"/>
      <c r="AC57" s="775"/>
      <c r="AD57" s="775"/>
      <c r="AE57" s="775"/>
      <c r="AF57" s="775"/>
      <c r="AG57" s="775"/>
      <c r="AH57" s="775"/>
      <c r="AI57" s="775"/>
      <c r="AJ57" s="775"/>
      <c r="AK57" s="775"/>
      <c r="AL57" s="775"/>
      <c r="AM57" s="775"/>
      <c r="AN57" s="775"/>
      <c r="AO57" s="775"/>
      <c r="AP57" s="775"/>
      <c r="AQ57" s="775"/>
      <c r="AR57" s="775"/>
      <c r="AS57" s="775"/>
      <c r="AT57" s="775"/>
      <c r="AU57" s="775"/>
      <c r="AV57" s="775"/>
      <c r="AW57" s="775"/>
      <c r="AX57" s="775"/>
      <c r="AY57" s="775"/>
      <c r="AZ57" s="775"/>
      <c r="BA57" s="775"/>
      <c r="BB57" s="775"/>
      <c r="BC57" s="775"/>
      <c r="BD57" s="775"/>
      <c r="BE57" s="775"/>
      <c r="BF57" s="775"/>
      <c r="BG57" s="775"/>
      <c r="BH57" s="775"/>
      <c r="BI57" s="775"/>
      <c r="BJ57" s="775"/>
      <c r="BK57" s="775"/>
      <c r="BL57" s="775"/>
      <c r="BM57" s="775"/>
      <c r="BN57" s="775"/>
      <c r="BO57" s="775"/>
      <c r="BP57" s="775"/>
      <c r="BQ57" s="775"/>
      <c r="BR57" s="775"/>
      <c r="BS57" s="775"/>
      <c r="BT57" s="775"/>
      <c r="BU57" s="775"/>
      <c r="BV57" s="775"/>
      <c r="BW57" s="775"/>
      <c r="BX57" s="775"/>
      <c r="BY57" s="775"/>
      <c r="BZ57" s="775"/>
      <c r="CA57" s="775"/>
      <c r="CB57" s="775"/>
      <c r="CC57" s="775"/>
      <c r="CD57" s="775"/>
      <c r="CE57" s="775"/>
      <c r="CF57" s="775"/>
      <c r="CG57" s="775"/>
      <c r="CH57" s="775"/>
      <c r="CI57" s="775"/>
      <c r="CJ57" s="775"/>
      <c r="CK57" s="775"/>
      <c r="CL57" s="775"/>
      <c r="CM57" s="775"/>
      <c r="CN57" s="775"/>
      <c r="CO57" s="775"/>
      <c r="CP57" s="775"/>
      <c r="CQ57" s="775"/>
      <c r="CR57" s="775"/>
      <c r="CS57" s="775"/>
      <c r="CT57" s="775"/>
      <c r="CU57" s="775"/>
      <c r="CV57" s="775"/>
      <c r="CW57" s="775"/>
      <c r="HZ57" s="342"/>
      <c r="IA57" s="342"/>
      <c r="IB57" s="342"/>
      <c r="IC57" s="342"/>
      <c r="ID57" s="342"/>
      <c r="IE57" s="342"/>
      <c r="IF57" s="342"/>
      <c r="IG57" s="342"/>
      <c r="IH57" s="342"/>
      <c r="II57" s="342"/>
      <c r="IJ57" s="342"/>
      <c r="IK57" s="342"/>
      <c r="IL57" s="342"/>
      <c r="IM57" s="342"/>
      <c r="IN57" s="342"/>
      <c r="IO57" s="342"/>
      <c r="IP57" s="342"/>
      <c r="IQ57" s="342"/>
      <c r="IR57" s="342"/>
      <c r="IS57" s="342"/>
    </row>
    <row r="58" spans="1:101" ht="11.25" customHeight="1">
      <c r="A58" s="696"/>
      <c r="B58" s="793" t="s">
        <v>410</v>
      </c>
      <c r="C58" s="265">
        <v>16523732</v>
      </c>
      <c r="D58" s="265">
        <v>3333</v>
      </c>
      <c r="E58" s="604">
        <v>92</v>
      </c>
      <c r="F58" s="625">
        <v>6</v>
      </c>
      <c r="G58" s="604">
        <v>2.5</v>
      </c>
      <c r="H58" s="384" t="s">
        <v>373</v>
      </c>
      <c r="I58" s="600">
        <v>2900</v>
      </c>
      <c r="J58" s="600">
        <v>68400</v>
      </c>
      <c r="K58" s="630">
        <v>1050</v>
      </c>
      <c r="L58" s="682" t="s">
        <v>256</v>
      </c>
      <c r="M58" s="684" t="s">
        <v>310</v>
      </c>
      <c r="N58" s="600">
        <v>14100</v>
      </c>
      <c r="O58" s="600">
        <v>423</v>
      </c>
      <c r="P58" s="331">
        <v>14</v>
      </c>
      <c r="Q58" s="249" t="s">
        <v>328</v>
      </c>
      <c r="R58" s="332">
        <v>8</v>
      </c>
      <c r="S58" s="211"/>
      <c r="T58" s="212"/>
      <c r="U58" s="213"/>
      <c r="V58" s="214"/>
      <c r="W58" s="251"/>
      <c r="X58" s="167"/>
      <c r="Y58" s="251"/>
      <c r="Z58" s="251"/>
      <c r="AA58" s="218"/>
      <c r="AB58" s="251"/>
      <c r="AC58" s="220"/>
      <c r="AD58" s="251"/>
      <c r="AE58" s="222"/>
      <c r="AF58" s="251"/>
      <c r="AG58" s="251"/>
      <c r="AH58" s="225"/>
      <c r="AI58" s="226"/>
      <c r="AJ58" s="251"/>
      <c r="AK58" s="251"/>
      <c r="AL58" s="251"/>
      <c r="AM58" s="251"/>
      <c r="AN58" s="251"/>
      <c r="AO58" s="251"/>
      <c r="AP58" s="251"/>
      <c r="AQ58" s="184"/>
      <c r="AR58" s="251"/>
      <c r="AS58" s="251"/>
      <c r="AT58" s="251"/>
      <c r="AU58" s="515"/>
      <c r="AV58" s="515"/>
      <c r="AW58" s="515"/>
      <c r="AX58" s="515"/>
      <c r="AY58" s="213"/>
      <c r="AZ58" s="213"/>
      <c r="BA58" s="213"/>
      <c r="BB58" s="774"/>
      <c r="BC58" s="736"/>
      <c r="BD58" s="736"/>
      <c r="BE58" s="736"/>
      <c r="BF58" s="736"/>
      <c r="BG58" s="736"/>
      <c r="BH58" s="736"/>
      <c r="BI58" s="736"/>
      <c r="BJ58" s="313"/>
      <c r="BK58" s="737"/>
      <c r="BL58" s="737"/>
      <c r="BM58" s="737"/>
      <c r="BN58" s="737"/>
      <c r="BO58" s="313"/>
      <c r="BP58" s="738"/>
      <c r="BQ58" s="313"/>
      <c r="BR58" s="313"/>
      <c r="BS58" s="689"/>
      <c r="BT58" s="689"/>
      <c r="BU58" s="313"/>
      <c r="BV58" s="313"/>
      <c r="BW58" s="313"/>
      <c r="BX58" s="313"/>
      <c r="BY58" s="739"/>
      <c r="BZ58" s="739"/>
      <c r="CA58" s="313"/>
      <c r="CB58" s="740"/>
      <c r="CC58" s="313"/>
      <c r="CD58" s="741"/>
      <c r="CE58" s="313"/>
      <c r="CF58" s="690"/>
      <c r="CG58" s="690"/>
      <c r="CH58" s="690"/>
      <c r="CI58" s="690"/>
      <c r="CJ58" s="690"/>
      <c r="CK58" s="313"/>
      <c r="CL58" s="313"/>
      <c r="CM58" s="313"/>
      <c r="CN58" s="313"/>
      <c r="CO58" s="313"/>
      <c r="CP58" s="313"/>
      <c r="CQ58" s="313"/>
      <c r="CR58" s="313"/>
      <c r="CS58" s="313"/>
      <c r="CT58" s="313"/>
      <c r="CU58" s="313"/>
      <c r="CV58" s="313"/>
      <c r="CW58" s="313"/>
    </row>
    <row r="59" spans="1:101" ht="11.25" customHeight="1">
      <c r="A59" s="696"/>
      <c r="B59" s="793"/>
      <c r="C59" s="265"/>
      <c r="D59" s="265"/>
      <c r="E59" s="604"/>
      <c r="F59" s="625"/>
      <c r="G59" s="604"/>
      <c r="H59" s="606"/>
      <c r="I59" s="600"/>
      <c r="J59" s="600"/>
      <c r="K59" s="630"/>
      <c r="L59" s="682"/>
      <c r="M59" s="684"/>
      <c r="N59" s="600"/>
      <c r="O59" s="600"/>
      <c r="P59" s="331"/>
      <c r="Q59" s="249" t="s">
        <v>259</v>
      </c>
      <c r="R59" s="332">
        <v>2</v>
      </c>
      <c r="S59" s="211"/>
      <c r="T59" s="212"/>
      <c r="U59" s="213"/>
      <c r="V59" s="214"/>
      <c r="W59" s="251"/>
      <c r="X59" s="167"/>
      <c r="Y59" s="251"/>
      <c r="Z59" s="251"/>
      <c r="AA59" s="218"/>
      <c r="AB59" s="251"/>
      <c r="AC59" s="220"/>
      <c r="AD59" s="251"/>
      <c r="AE59" s="222"/>
      <c r="AF59" s="251"/>
      <c r="AG59" s="251"/>
      <c r="AH59" s="225"/>
      <c r="AI59" s="226"/>
      <c r="AJ59" s="251"/>
      <c r="AK59" s="251"/>
      <c r="AL59" s="251"/>
      <c r="AM59" s="251"/>
      <c r="AN59" s="251"/>
      <c r="AO59" s="251"/>
      <c r="AP59" s="251"/>
      <c r="AQ59" s="184"/>
      <c r="AR59" s="251"/>
      <c r="AS59" s="251"/>
      <c r="AT59" s="251"/>
      <c r="AU59" s="515"/>
      <c r="AV59" s="515"/>
      <c r="AW59" s="515"/>
      <c r="AX59" s="515"/>
      <c r="AY59" s="213"/>
      <c r="AZ59" s="213"/>
      <c r="BA59" s="213"/>
      <c r="BB59" s="774"/>
      <c r="BC59" s="736"/>
      <c r="BD59" s="736"/>
      <c r="BE59" s="736"/>
      <c r="BF59" s="736"/>
      <c r="BG59" s="736"/>
      <c r="BH59" s="736"/>
      <c r="BI59" s="736"/>
      <c r="BJ59" s="313"/>
      <c r="BK59" s="737"/>
      <c r="BL59" s="737"/>
      <c r="BM59" s="737"/>
      <c r="BN59" s="737"/>
      <c r="BO59" s="313"/>
      <c r="BP59" s="313"/>
      <c r="BQ59" s="313"/>
      <c r="BR59" s="313"/>
      <c r="BS59" s="689"/>
      <c r="BT59" s="689"/>
      <c r="BU59" s="313"/>
      <c r="BV59" s="313"/>
      <c r="BW59" s="313"/>
      <c r="BX59" s="313"/>
      <c r="BY59" s="739"/>
      <c r="BZ59" s="739"/>
      <c r="CA59" s="313"/>
      <c r="CB59" s="313"/>
      <c r="CC59" s="313"/>
      <c r="CD59" s="313"/>
      <c r="CE59" s="313"/>
      <c r="CF59" s="690"/>
      <c r="CG59" s="690"/>
      <c r="CH59" s="690"/>
      <c r="CI59" s="690"/>
      <c r="CJ59" s="690"/>
      <c r="CK59" s="313"/>
      <c r="CL59" s="313"/>
      <c r="CM59" s="313"/>
      <c r="CN59" s="313"/>
      <c r="CO59" s="313"/>
      <c r="CP59" s="313"/>
      <c r="CQ59" s="313"/>
      <c r="CR59" s="313"/>
      <c r="CS59" s="313"/>
      <c r="CT59" s="313"/>
      <c r="CU59" s="313"/>
      <c r="CV59" s="313"/>
      <c r="CW59" s="313"/>
    </row>
    <row r="60" spans="1:101" ht="11.25" customHeight="1">
      <c r="A60" s="696"/>
      <c r="B60" s="793"/>
      <c r="C60" s="265"/>
      <c r="D60" s="265"/>
      <c r="E60" s="604"/>
      <c r="F60" s="625"/>
      <c r="G60" s="604"/>
      <c r="H60" s="606"/>
      <c r="I60" s="600"/>
      <c r="J60" s="600"/>
      <c r="K60" s="630"/>
      <c r="L60" s="682"/>
      <c r="M60" s="684"/>
      <c r="N60" s="600"/>
      <c r="O60" s="600"/>
      <c r="P60" s="331"/>
      <c r="Q60" s="249" t="s">
        <v>261</v>
      </c>
      <c r="R60" s="332">
        <v>2</v>
      </c>
      <c r="S60" s="211"/>
      <c r="T60" s="212"/>
      <c r="U60" s="213"/>
      <c r="V60" s="214"/>
      <c r="W60" s="251"/>
      <c r="X60" s="167"/>
      <c r="Y60" s="251"/>
      <c r="Z60" s="251"/>
      <c r="AA60" s="218"/>
      <c r="AB60" s="251"/>
      <c r="AC60" s="220"/>
      <c r="AD60" s="251"/>
      <c r="AE60" s="222"/>
      <c r="AF60" s="251"/>
      <c r="AG60" s="251"/>
      <c r="AH60" s="225"/>
      <c r="AI60" s="226"/>
      <c r="AJ60" s="251"/>
      <c r="AK60" s="251"/>
      <c r="AL60" s="251"/>
      <c r="AM60" s="251"/>
      <c r="AN60" s="251"/>
      <c r="AO60" s="251"/>
      <c r="AP60" s="251"/>
      <c r="AQ60" s="184"/>
      <c r="AR60" s="251"/>
      <c r="AS60" s="251"/>
      <c r="AT60" s="251"/>
      <c r="AU60" s="515"/>
      <c r="AV60" s="515"/>
      <c r="AW60" s="515"/>
      <c r="AX60" s="515"/>
      <c r="AY60" s="213"/>
      <c r="AZ60" s="213"/>
      <c r="BA60" s="213"/>
      <c r="BB60" s="774"/>
      <c r="BC60" s="736"/>
      <c r="BD60" s="736"/>
      <c r="BE60" s="736"/>
      <c r="BF60" s="736"/>
      <c r="BG60" s="736"/>
      <c r="BH60" s="736"/>
      <c r="BI60" s="736"/>
      <c r="BJ60" s="313"/>
      <c r="BK60" s="737"/>
      <c r="BL60" s="737"/>
      <c r="BM60" s="737"/>
      <c r="BN60" s="737"/>
      <c r="BO60" s="313"/>
      <c r="BP60" s="313"/>
      <c r="BQ60" s="313"/>
      <c r="BR60" s="313"/>
      <c r="BS60" s="689"/>
      <c r="BT60" s="689"/>
      <c r="BU60" s="313"/>
      <c r="BV60" s="313"/>
      <c r="BW60" s="313"/>
      <c r="BX60" s="313"/>
      <c r="BY60" s="739"/>
      <c r="BZ60" s="739"/>
      <c r="CA60" s="313"/>
      <c r="CB60" s="313"/>
      <c r="CC60" s="313"/>
      <c r="CD60" s="313"/>
      <c r="CE60" s="313"/>
      <c r="CF60" s="690"/>
      <c r="CG60" s="690"/>
      <c r="CH60" s="690"/>
      <c r="CI60" s="690"/>
      <c r="CJ60" s="690"/>
      <c r="CK60" s="313"/>
      <c r="CL60" s="313"/>
      <c r="CM60" s="313"/>
      <c r="CN60" s="313"/>
      <c r="CO60" s="313"/>
      <c r="CP60" s="313"/>
      <c r="CQ60" s="313"/>
      <c r="CR60" s="313"/>
      <c r="CS60" s="313"/>
      <c r="CT60" s="313"/>
      <c r="CU60" s="313"/>
      <c r="CV60" s="313"/>
      <c r="CW60" s="313"/>
    </row>
    <row r="61" spans="1:101" ht="11.25" customHeight="1">
      <c r="A61" s="696"/>
      <c r="B61" s="793"/>
      <c r="C61" s="265"/>
      <c r="D61" s="265"/>
      <c r="E61" s="604"/>
      <c r="F61" s="625"/>
      <c r="G61" s="604"/>
      <c r="H61" s="606"/>
      <c r="I61" s="600"/>
      <c r="J61" s="600"/>
      <c r="K61" s="630"/>
      <c r="L61" s="682"/>
      <c r="M61" s="684"/>
      <c r="N61" s="600"/>
      <c r="O61" s="600"/>
      <c r="P61" s="331"/>
      <c r="Q61" s="249" t="s">
        <v>262</v>
      </c>
      <c r="R61" s="332">
        <v>2</v>
      </c>
      <c r="S61" s="211"/>
      <c r="T61" s="212"/>
      <c r="U61" s="213"/>
      <c r="V61" s="214"/>
      <c r="W61" s="251"/>
      <c r="X61" s="167"/>
      <c r="Y61" s="251"/>
      <c r="Z61" s="251"/>
      <c r="AA61" s="218"/>
      <c r="AB61" s="251"/>
      <c r="AC61" s="220"/>
      <c r="AD61" s="251"/>
      <c r="AE61" s="222"/>
      <c r="AF61" s="251"/>
      <c r="AG61" s="251"/>
      <c r="AH61" s="225"/>
      <c r="AI61" s="226"/>
      <c r="AJ61" s="251"/>
      <c r="AK61" s="251"/>
      <c r="AL61" s="251"/>
      <c r="AM61" s="251"/>
      <c r="AN61" s="251"/>
      <c r="AO61" s="251"/>
      <c r="AP61" s="251"/>
      <c r="AQ61" s="184"/>
      <c r="AR61" s="251"/>
      <c r="AS61" s="251"/>
      <c r="AT61" s="251"/>
      <c r="AU61" s="515"/>
      <c r="AV61" s="515"/>
      <c r="AW61" s="515"/>
      <c r="AX61" s="515"/>
      <c r="AY61" s="213"/>
      <c r="AZ61" s="213"/>
      <c r="BA61" s="213"/>
      <c r="BB61" s="774"/>
      <c r="BC61" s="736"/>
      <c r="BD61" s="736"/>
      <c r="BE61" s="736"/>
      <c r="BF61" s="736"/>
      <c r="BG61" s="736"/>
      <c r="BH61" s="736"/>
      <c r="BI61" s="736"/>
      <c r="BJ61" s="313"/>
      <c r="BK61" s="737"/>
      <c r="BL61" s="737"/>
      <c r="BM61" s="737"/>
      <c r="BN61" s="737"/>
      <c r="BO61" s="313"/>
      <c r="BP61" s="313"/>
      <c r="BQ61" s="313"/>
      <c r="BR61" s="313"/>
      <c r="BS61" s="689"/>
      <c r="BT61" s="689"/>
      <c r="BU61" s="313"/>
      <c r="BV61" s="313"/>
      <c r="BW61" s="313"/>
      <c r="BX61" s="313"/>
      <c r="BY61" s="739"/>
      <c r="BZ61" s="739"/>
      <c r="CA61" s="313"/>
      <c r="CB61" s="313"/>
      <c r="CC61" s="313"/>
      <c r="CD61" s="313"/>
      <c r="CE61" s="313"/>
      <c r="CF61" s="690"/>
      <c r="CG61" s="690"/>
      <c r="CH61" s="690"/>
      <c r="CI61" s="690"/>
      <c r="CJ61" s="690"/>
      <c r="CK61" s="313"/>
      <c r="CL61" s="313"/>
      <c r="CM61" s="313"/>
      <c r="CN61" s="313"/>
      <c r="CO61" s="313"/>
      <c r="CP61" s="313"/>
      <c r="CQ61" s="313"/>
      <c r="CR61" s="313"/>
      <c r="CS61" s="313"/>
      <c r="CT61" s="313"/>
      <c r="CU61" s="313"/>
      <c r="CV61" s="313"/>
      <c r="CW61" s="313"/>
    </row>
    <row r="62" spans="1:253" s="122" customFormat="1" ht="5.25" customHeight="1">
      <c r="A62" s="278"/>
      <c r="B62" s="278"/>
      <c r="C62" s="278"/>
      <c r="D62" s="278"/>
      <c r="E62" s="278"/>
      <c r="F62" s="278"/>
      <c r="G62" s="278"/>
      <c r="H62" s="278"/>
      <c r="I62" s="278"/>
      <c r="J62" s="278"/>
      <c r="K62" s="278"/>
      <c r="L62" s="278"/>
      <c r="M62" s="278"/>
      <c r="N62" s="278"/>
      <c r="O62" s="278"/>
      <c r="P62" s="278"/>
      <c r="Q62" s="278"/>
      <c r="R62" s="278"/>
      <c r="S62" s="278"/>
      <c r="T62" s="278"/>
      <c r="U62" s="278"/>
      <c r="V62" s="278"/>
      <c r="W62" s="278"/>
      <c r="X62" s="278"/>
      <c r="Y62" s="278"/>
      <c r="Z62" s="278"/>
      <c r="AA62" s="278"/>
      <c r="AB62" s="278"/>
      <c r="AC62" s="278"/>
      <c r="AD62" s="278"/>
      <c r="AE62" s="278"/>
      <c r="AF62" s="278"/>
      <c r="AG62" s="278"/>
      <c r="AH62" s="278"/>
      <c r="AI62" s="278"/>
      <c r="AJ62" s="278"/>
      <c r="AK62" s="278"/>
      <c r="AL62" s="278"/>
      <c r="AM62" s="278"/>
      <c r="AN62" s="278"/>
      <c r="AO62" s="278"/>
      <c r="AP62" s="278"/>
      <c r="AQ62" s="278"/>
      <c r="AR62" s="278"/>
      <c r="AS62" s="278"/>
      <c r="AT62" s="278"/>
      <c r="AU62" s="278"/>
      <c r="AV62" s="278"/>
      <c r="AW62" s="278"/>
      <c r="AX62" s="278"/>
      <c r="AY62" s="278"/>
      <c r="AZ62" s="278"/>
      <c r="BA62" s="278"/>
      <c r="BB62" s="278"/>
      <c r="BC62" s="278"/>
      <c r="BD62" s="278"/>
      <c r="BE62" s="278"/>
      <c r="BF62" s="278"/>
      <c r="BG62" s="278"/>
      <c r="BH62" s="278"/>
      <c r="BI62" s="278"/>
      <c r="BJ62" s="278"/>
      <c r="BK62" s="278"/>
      <c r="BL62" s="278"/>
      <c r="BM62" s="278"/>
      <c r="BN62" s="278"/>
      <c r="BO62" s="278"/>
      <c r="BP62" s="278"/>
      <c r="BQ62" s="278"/>
      <c r="BR62" s="278"/>
      <c r="BS62" s="278"/>
      <c r="BT62" s="278"/>
      <c r="BU62" s="278"/>
      <c r="BV62" s="278"/>
      <c r="BW62" s="278"/>
      <c r="BX62" s="278"/>
      <c r="BY62" s="278"/>
      <c r="BZ62" s="278"/>
      <c r="CA62" s="278"/>
      <c r="CB62" s="278"/>
      <c r="CC62" s="278"/>
      <c r="CD62" s="278"/>
      <c r="CE62" s="278"/>
      <c r="CF62" s="278"/>
      <c r="CG62" s="278"/>
      <c r="CH62" s="278"/>
      <c r="CI62" s="278"/>
      <c r="CJ62" s="278"/>
      <c r="CK62" s="278"/>
      <c r="CL62" s="278"/>
      <c r="CM62" s="278"/>
      <c r="CN62" s="278"/>
      <c r="CO62" s="278"/>
      <c r="CP62" s="278"/>
      <c r="CQ62" s="278"/>
      <c r="CR62" s="278"/>
      <c r="CS62" s="278"/>
      <c r="CT62" s="278"/>
      <c r="CU62" s="278"/>
      <c r="CV62" s="278"/>
      <c r="CW62" s="278"/>
      <c r="HZ62" s="342"/>
      <c r="IA62" s="342"/>
      <c r="IB62" s="342"/>
      <c r="IC62" s="342"/>
      <c r="ID62" s="342"/>
      <c r="IE62" s="342"/>
      <c r="IF62" s="342"/>
      <c r="IG62" s="342"/>
      <c r="IH62" s="342"/>
      <c r="II62" s="342"/>
      <c r="IJ62" s="342"/>
      <c r="IK62" s="342"/>
      <c r="IL62" s="342"/>
      <c r="IM62" s="342"/>
      <c r="IN62" s="342"/>
      <c r="IO62" s="342"/>
      <c r="IP62" s="342"/>
      <c r="IQ62" s="342"/>
      <c r="IR62" s="342"/>
      <c r="IS62" s="342"/>
    </row>
    <row r="63" spans="1:101" ht="11.25" customHeight="1">
      <c r="A63" s="800" t="s">
        <v>274</v>
      </c>
      <c r="B63" s="537" t="s">
        <v>411</v>
      </c>
      <c r="C63" s="307" t="s">
        <v>276</v>
      </c>
      <c r="D63" s="323">
        <v>1000</v>
      </c>
      <c r="E63" s="604">
        <v>135.2</v>
      </c>
      <c r="F63" s="605">
        <v>11</v>
      </c>
      <c r="G63" s="604">
        <v>24.4</v>
      </c>
      <c r="H63" s="384" t="s">
        <v>367</v>
      </c>
      <c r="I63" s="600">
        <v>3000</v>
      </c>
      <c r="J63" s="600">
        <v>30000</v>
      </c>
      <c r="K63" s="607">
        <v>1250</v>
      </c>
      <c r="L63" s="682" t="s">
        <v>256</v>
      </c>
      <c r="M63" s="349" t="s">
        <v>310</v>
      </c>
      <c r="N63" s="600">
        <v>10000</v>
      </c>
      <c r="O63" s="600">
        <v>499.88</v>
      </c>
      <c r="P63" s="331">
        <v>9</v>
      </c>
      <c r="Q63" s="249" t="s">
        <v>328</v>
      </c>
      <c r="R63" s="332">
        <v>8</v>
      </c>
      <c r="S63" s="211"/>
      <c r="T63" s="212"/>
      <c r="U63" s="213"/>
      <c r="V63" s="251"/>
      <c r="W63" s="251"/>
      <c r="X63" s="167"/>
      <c r="Y63" s="251"/>
      <c r="Z63" s="251"/>
      <c r="AA63" s="251"/>
      <c r="AB63" s="251"/>
      <c r="AC63" s="220"/>
      <c r="AD63" s="251"/>
      <c r="AE63" s="251"/>
      <c r="AF63" s="251"/>
      <c r="AG63" s="251"/>
      <c r="AH63" s="225"/>
      <c r="AI63" s="226"/>
      <c r="AJ63" s="251"/>
      <c r="AK63" s="251"/>
      <c r="AL63" s="251"/>
      <c r="AM63" s="251"/>
      <c r="AN63" s="251"/>
      <c r="AO63" s="251"/>
      <c r="AP63" s="230"/>
      <c r="AQ63" s="251"/>
      <c r="AR63" s="778"/>
      <c r="AS63" s="778"/>
      <c r="AT63" s="251"/>
      <c r="AU63" s="515"/>
      <c r="AV63" s="515"/>
      <c r="AW63" s="515"/>
      <c r="AX63" s="515"/>
      <c r="AY63" s="213"/>
      <c r="AZ63" s="213"/>
      <c r="BA63" s="213"/>
      <c r="BB63" s="774"/>
      <c r="BC63" s="783"/>
      <c r="BD63" s="783"/>
      <c r="BE63" s="783"/>
      <c r="BF63" s="783"/>
      <c r="BG63" s="783"/>
      <c r="BH63" s="783"/>
      <c r="BI63" s="783"/>
      <c r="BJ63" s="780"/>
      <c r="BK63" s="784"/>
      <c r="BL63" s="784"/>
      <c r="BM63" s="784"/>
      <c r="BN63" s="784"/>
      <c r="BO63" s="780"/>
      <c r="BP63" s="785"/>
      <c r="BQ63" s="780"/>
      <c r="BR63" s="780"/>
      <c r="BS63" s="786"/>
      <c r="BT63" s="786"/>
      <c r="BU63" s="780"/>
      <c r="BV63" s="780"/>
      <c r="BW63" s="780"/>
      <c r="BX63" s="780"/>
      <c r="BY63" s="787"/>
      <c r="BZ63" s="787"/>
      <c r="CA63" s="780"/>
      <c r="CB63" s="788"/>
      <c r="CC63" s="780"/>
      <c r="CD63" s="789"/>
      <c r="CE63" s="780"/>
      <c r="CF63" s="779"/>
      <c r="CG63" s="779"/>
      <c r="CH63" s="779"/>
      <c r="CI63" s="779"/>
      <c r="CJ63" s="779"/>
      <c r="CK63" s="780"/>
      <c r="CL63" s="780"/>
      <c r="CM63" s="780"/>
      <c r="CN63" s="780"/>
      <c r="CO63" s="780"/>
      <c r="CP63" s="780"/>
      <c r="CQ63" s="780"/>
      <c r="CR63" s="780"/>
      <c r="CS63" s="780"/>
      <c r="CT63" s="780"/>
      <c r="CU63" s="780"/>
      <c r="CV63" s="780"/>
      <c r="CW63" s="780"/>
    </row>
    <row r="64" spans="1:101" ht="11.25" customHeight="1">
      <c r="A64" s="800"/>
      <c r="B64" s="537"/>
      <c r="C64" s="307" t="s">
        <v>277</v>
      </c>
      <c r="D64" s="323"/>
      <c r="E64" s="604"/>
      <c r="F64" s="605"/>
      <c r="G64" s="604"/>
      <c r="H64" s="606"/>
      <c r="I64" s="600"/>
      <c r="J64" s="600"/>
      <c r="K64" s="607"/>
      <c r="L64" s="682"/>
      <c r="M64" s="349"/>
      <c r="N64" s="600"/>
      <c r="O64" s="600"/>
      <c r="P64" s="331"/>
      <c r="Q64" s="332" t="s">
        <v>259</v>
      </c>
      <c r="R64" s="332">
        <v>1</v>
      </c>
      <c r="S64" s="211"/>
      <c r="T64" s="212"/>
      <c r="U64" s="213"/>
      <c r="V64" s="251"/>
      <c r="W64" s="251"/>
      <c r="X64" s="167"/>
      <c r="Y64" s="251"/>
      <c r="Z64" s="251"/>
      <c r="AA64" s="251"/>
      <c r="AB64" s="251"/>
      <c r="AC64" s="220"/>
      <c r="AD64" s="251"/>
      <c r="AE64" s="251"/>
      <c r="AF64" s="251"/>
      <c r="AG64" s="251"/>
      <c r="AH64" s="225"/>
      <c r="AI64" s="251"/>
      <c r="AJ64" s="251"/>
      <c r="AK64" s="251"/>
      <c r="AL64" s="251"/>
      <c r="AM64" s="251"/>
      <c r="AN64" s="251"/>
      <c r="AO64" s="251"/>
      <c r="AP64" s="251"/>
      <c r="AQ64" s="251"/>
      <c r="AR64" s="778"/>
      <c r="AS64" s="778"/>
      <c r="AT64" s="251"/>
      <c r="AU64" s="515"/>
      <c r="AV64" s="515"/>
      <c r="AW64" s="515"/>
      <c r="AX64" s="515"/>
      <c r="AY64" s="515"/>
      <c r="AZ64" s="515"/>
      <c r="BA64" s="515"/>
      <c r="BB64" s="774"/>
      <c r="BC64" s="783"/>
      <c r="BD64" s="783"/>
      <c r="BE64" s="783"/>
      <c r="BF64" s="783"/>
      <c r="BG64" s="783"/>
      <c r="BH64" s="783"/>
      <c r="BI64" s="783"/>
      <c r="BJ64" s="780"/>
      <c r="BK64" s="784"/>
      <c r="BL64" s="784"/>
      <c r="BM64" s="784"/>
      <c r="BN64" s="784"/>
      <c r="BO64" s="780"/>
      <c r="BP64" s="780"/>
      <c r="BQ64" s="780"/>
      <c r="BR64" s="780"/>
      <c r="BS64" s="786"/>
      <c r="BT64" s="786"/>
      <c r="BU64" s="780"/>
      <c r="BV64" s="780"/>
      <c r="BW64" s="780"/>
      <c r="BX64" s="780"/>
      <c r="BY64" s="787"/>
      <c r="BZ64" s="787"/>
      <c r="CA64" s="780"/>
      <c r="CB64" s="780"/>
      <c r="CC64" s="780"/>
      <c r="CD64" s="780"/>
      <c r="CE64" s="780"/>
      <c r="CF64" s="779"/>
      <c r="CG64" s="779"/>
      <c r="CH64" s="779"/>
      <c r="CI64" s="779"/>
      <c r="CJ64" s="779"/>
      <c r="CK64" s="780"/>
      <c r="CL64" s="780"/>
      <c r="CM64" s="780"/>
      <c r="CN64" s="780"/>
      <c r="CO64" s="780"/>
      <c r="CP64" s="780"/>
      <c r="CQ64" s="780"/>
      <c r="CR64" s="780"/>
      <c r="CS64" s="780"/>
      <c r="CT64" s="780"/>
      <c r="CU64" s="780"/>
      <c r="CV64" s="780"/>
      <c r="CW64" s="780"/>
    </row>
    <row r="65" spans="1:253" s="122" customFormat="1" ht="5.25" customHeight="1">
      <c r="A65" s="800"/>
      <c r="B65" s="353"/>
      <c r="C65" s="353"/>
      <c r="D65" s="353"/>
      <c r="E65" s="353"/>
      <c r="F65" s="353"/>
      <c r="G65" s="353"/>
      <c r="H65" s="353"/>
      <c r="I65" s="353"/>
      <c r="J65" s="353"/>
      <c r="K65" s="353"/>
      <c r="L65" s="353"/>
      <c r="M65" s="353"/>
      <c r="N65" s="353"/>
      <c r="O65" s="353"/>
      <c r="P65" s="353"/>
      <c r="Q65" s="353"/>
      <c r="R65" s="353"/>
      <c r="S65" s="353"/>
      <c r="T65" s="353"/>
      <c r="U65" s="353"/>
      <c r="V65" s="353"/>
      <c r="W65" s="353"/>
      <c r="X65" s="353"/>
      <c r="Y65" s="353"/>
      <c r="Z65" s="353"/>
      <c r="AA65" s="353"/>
      <c r="AB65" s="353"/>
      <c r="AC65" s="353"/>
      <c r="AD65" s="353"/>
      <c r="AE65" s="353"/>
      <c r="AF65" s="353"/>
      <c r="AG65" s="353"/>
      <c r="AH65" s="353"/>
      <c r="AI65" s="353"/>
      <c r="AJ65" s="353"/>
      <c r="AK65" s="353"/>
      <c r="AL65" s="353"/>
      <c r="AM65" s="353"/>
      <c r="AN65" s="353"/>
      <c r="AO65" s="353"/>
      <c r="AP65" s="353"/>
      <c r="AQ65" s="353"/>
      <c r="AR65" s="353"/>
      <c r="AS65" s="353"/>
      <c r="AT65" s="353"/>
      <c r="AU65" s="353"/>
      <c r="AV65" s="353"/>
      <c r="AW65" s="353"/>
      <c r="AX65" s="353"/>
      <c r="AY65" s="353"/>
      <c r="AZ65" s="353"/>
      <c r="BA65" s="353"/>
      <c r="BB65" s="353"/>
      <c r="BC65" s="353"/>
      <c r="BD65" s="353"/>
      <c r="BE65" s="353"/>
      <c r="BF65" s="353"/>
      <c r="BG65" s="353"/>
      <c r="BH65" s="353"/>
      <c r="BI65" s="353"/>
      <c r="BJ65" s="353"/>
      <c r="BK65" s="353"/>
      <c r="BL65" s="353"/>
      <c r="BM65" s="353"/>
      <c r="BN65" s="353"/>
      <c r="BO65" s="353"/>
      <c r="BP65" s="353"/>
      <c r="BQ65" s="353"/>
      <c r="BR65" s="353"/>
      <c r="BS65" s="353"/>
      <c r="BT65" s="353"/>
      <c r="BU65" s="353"/>
      <c r="BV65" s="353"/>
      <c r="BW65" s="353"/>
      <c r="BX65" s="353"/>
      <c r="BY65" s="353"/>
      <c r="BZ65" s="353"/>
      <c r="CA65" s="353"/>
      <c r="CB65" s="353"/>
      <c r="CC65" s="353"/>
      <c r="CD65" s="353"/>
      <c r="CE65" s="353"/>
      <c r="CF65" s="353"/>
      <c r="CG65" s="353"/>
      <c r="CH65" s="353"/>
      <c r="CI65" s="353"/>
      <c r="CJ65" s="353"/>
      <c r="CK65" s="353"/>
      <c r="CL65" s="353"/>
      <c r="CM65" s="353"/>
      <c r="CN65" s="353"/>
      <c r="CO65" s="353"/>
      <c r="CP65" s="353"/>
      <c r="CQ65" s="353"/>
      <c r="CR65" s="353"/>
      <c r="CS65" s="353"/>
      <c r="CT65" s="353"/>
      <c r="CU65" s="353"/>
      <c r="CV65" s="353"/>
      <c r="CW65" s="353"/>
      <c r="HZ65" s="342"/>
      <c r="IA65" s="342"/>
      <c r="IB65" s="342"/>
      <c r="IC65" s="342"/>
      <c r="ID65" s="342"/>
      <c r="IE65" s="342"/>
      <c r="IF65" s="342"/>
      <c r="IG65" s="342"/>
      <c r="IH65" s="342"/>
      <c r="II65" s="342"/>
      <c r="IJ65" s="342"/>
      <c r="IK65" s="342"/>
      <c r="IL65" s="342"/>
      <c r="IM65" s="342"/>
      <c r="IN65" s="342"/>
      <c r="IO65" s="342"/>
      <c r="IP65" s="342"/>
      <c r="IQ65" s="342"/>
      <c r="IR65" s="342"/>
      <c r="IS65" s="342"/>
    </row>
    <row r="66" spans="1:101" ht="11.25" customHeight="1">
      <c r="A66" s="800"/>
      <c r="B66" s="523" t="s">
        <v>412</v>
      </c>
      <c r="C66" s="307" t="s">
        <v>276</v>
      </c>
      <c r="D66" s="323">
        <v>3333</v>
      </c>
      <c r="E66" s="604">
        <v>126.5</v>
      </c>
      <c r="F66" s="605">
        <v>14</v>
      </c>
      <c r="G66" s="604">
        <v>4.2</v>
      </c>
      <c r="H66" s="384" t="s">
        <v>395</v>
      </c>
      <c r="I66" s="600">
        <v>3450</v>
      </c>
      <c r="J66" s="600">
        <v>48000</v>
      </c>
      <c r="K66" s="607">
        <v>1150</v>
      </c>
      <c r="L66" s="682" t="s">
        <v>256</v>
      </c>
      <c r="M66" s="349" t="s">
        <v>310</v>
      </c>
      <c r="N66" s="600">
        <v>15250</v>
      </c>
      <c r="O66" s="638">
        <v>762</v>
      </c>
      <c r="P66" s="331">
        <v>13</v>
      </c>
      <c r="Q66" s="249" t="s">
        <v>328</v>
      </c>
      <c r="R66" s="332">
        <v>8</v>
      </c>
      <c r="S66" s="211"/>
      <c r="T66" s="212"/>
      <c r="U66" s="213"/>
      <c r="V66" s="251"/>
      <c r="W66" s="251"/>
      <c r="X66" s="167"/>
      <c r="Y66" s="251"/>
      <c r="Z66" s="251"/>
      <c r="AA66" s="251"/>
      <c r="AB66" s="251"/>
      <c r="AC66" s="220"/>
      <c r="AD66" s="251"/>
      <c r="AE66" s="251"/>
      <c r="AF66" s="251"/>
      <c r="AG66" s="251"/>
      <c r="AH66" s="225"/>
      <c r="AI66" s="226"/>
      <c r="AJ66" s="251"/>
      <c r="AK66" s="251"/>
      <c r="AL66" s="251"/>
      <c r="AM66" s="251"/>
      <c r="AN66" s="251"/>
      <c r="AO66" s="251"/>
      <c r="AP66" s="230"/>
      <c r="AQ66" s="251"/>
      <c r="AR66" s="778"/>
      <c r="AS66" s="778"/>
      <c r="AT66" s="251"/>
      <c r="AU66" s="515"/>
      <c r="AV66" s="515"/>
      <c r="AW66" s="515"/>
      <c r="AX66" s="515"/>
      <c r="AY66" s="213"/>
      <c r="AZ66" s="213"/>
      <c r="BA66" s="213"/>
      <c r="BB66" s="774"/>
      <c r="BC66" s="736"/>
      <c r="BD66" s="736"/>
      <c r="BE66" s="736"/>
      <c r="BF66" s="736"/>
      <c r="BG66" s="736"/>
      <c r="BH66" s="736"/>
      <c r="BI66" s="736"/>
      <c r="BJ66" s="313"/>
      <c r="BK66" s="737"/>
      <c r="BL66" s="737"/>
      <c r="BM66" s="737"/>
      <c r="BN66" s="737"/>
      <c r="BO66" s="313"/>
      <c r="BP66" s="738"/>
      <c r="BQ66" s="313"/>
      <c r="BR66" s="313"/>
      <c r="BS66" s="689"/>
      <c r="BT66" s="689"/>
      <c r="BU66" s="313"/>
      <c r="BV66" s="313"/>
      <c r="BW66" s="313"/>
      <c r="BX66" s="313"/>
      <c r="BY66" s="739"/>
      <c r="BZ66" s="739"/>
      <c r="CA66" s="313"/>
      <c r="CB66" s="740"/>
      <c r="CC66" s="313"/>
      <c r="CD66" s="741"/>
      <c r="CE66" s="313"/>
      <c r="CF66" s="690"/>
      <c r="CG66" s="690"/>
      <c r="CH66" s="690"/>
      <c r="CI66" s="690"/>
      <c r="CJ66" s="690"/>
      <c r="CK66" s="313"/>
      <c r="CL66" s="313"/>
      <c r="CM66" s="313"/>
      <c r="CN66" s="313"/>
      <c r="CO66" s="313"/>
      <c r="CP66" s="313"/>
      <c r="CQ66" s="313"/>
      <c r="CR66" s="313"/>
      <c r="CS66" s="313"/>
      <c r="CT66" s="313"/>
      <c r="CU66" s="313"/>
      <c r="CV66" s="313"/>
      <c r="CW66" s="313"/>
    </row>
    <row r="67" spans="1:101" ht="11.25" customHeight="1">
      <c r="A67" s="800"/>
      <c r="B67" s="523"/>
      <c r="C67" s="307" t="s">
        <v>277</v>
      </c>
      <c r="D67" s="323"/>
      <c r="E67" s="604"/>
      <c r="F67" s="605"/>
      <c r="G67" s="604"/>
      <c r="H67" s="606"/>
      <c r="I67" s="600"/>
      <c r="J67" s="600"/>
      <c r="K67" s="607"/>
      <c r="L67" s="682"/>
      <c r="M67" s="349"/>
      <c r="N67" s="600"/>
      <c r="O67" s="600"/>
      <c r="P67" s="331"/>
      <c r="Q67" s="249" t="s">
        <v>258</v>
      </c>
      <c r="R67" s="332">
        <v>2</v>
      </c>
      <c r="S67" s="211"/>
      <c r="T67" s="212"/>
      <c r="U67" s="251"/>
      <c r="V67" s="251"/>
      <c r="W67" s="251"/>
      <c r="X67" s="167"/>
      <c r="Y67" s="251"/>
      <c r="Z67" s="251"/>
      <c r="AA67" s="251"/>
      <c r="AB67" s="251"/>
      <c r="AC67" s="251"/>
      <c r="AD67" s="251"/>
      <c r="AE67" s="251"/>
      <c r="AF67" s="251"/>
      <c r="AG67" s="251"/>
      <c r="AH67" s="225"/>
      <c r="AI67" s="251"/>
      <c r="AJ67" s="251"/>
      <c r="AK67" s="251"/>
      <c r="AL67" s="251"/>
      <c r="AM67" s="251"/>
      <c r="AN67" s="251"/>
      <c r="AO67" s="251"/>
      <c r="AP67" s="251"/>
      <c r="AQ67" s="251"/>
      <c r="AR67" s="778"/>
      <c r="AS67" s="778"/>
      <c r="AT67" s="251"/>
      <c r="AU67" s="515"/>
      <c r="AV67" s="515"/>
      <c r="AW67" s="515"/>
      <c r="AX67" s="515"/>
      <c r="AY67" s="515"/>
      <c r="AZ67" s="515"/>
      <c r="BA67" s="515"/>
      <c r="BB67" s="774"/>
      <c r="BC67" s="736"/>
      <c r="BD67" s="736"/>
      <c r="BE67" s="736"/>
      <c r="BF67" s="736"/>
      <c r="BG67" s="736"/>
      <c r="BH67" s="736"/>
      <c r="BI67" s="736"/>
      <c r="BJ67" s="313"/>
      <c r="BK67" s="737"/>
      <c r="BL67" s="737"/>
      <c r="BM67" s="737"/>
      <c r="BN67" s="737"/>
      <c r="BO67" s="313"/>
      <c r="BP67" s="313"/>
      <c r="BQ67" s="313"/>
      <c r="BR67" s="313"/>
      <c r="BS67" s="689"/>
      <c r="BT67" s="689"/>
      <c r="BU67" s="313"/>
      <c r="BV67" s="313"/>
      <c r="BW67" s="313"/>
      <c r="BX67" s="313"/>
      <c r="BY67" s="739"/>
      <c r="BZ67" s="739"/>
      <c r="CA67" s="313"/>
      <c r="CB67" s="313"/>
      <c r="CC67" s="313"/>
      <c r="CD67" s="313"/>
      <c r="CE67" s="313"/>
      <c r="CF67" s="690"/>
      <c r="CG67" s="690"/>
      <c r="CH67" s="690"/>
      <c r="CI67" s="690"/>
      <c r="CJ67" s="690"/>
      <c r="CK67" s="313"/>
      <c r="CL67" s="313"/>
      <c r="CM67" s="313"/>
      <c r="CN67" s="313"/>
      <c r="CO67" s="313"/>
      <c r="CP67" s="313"/>
      <c r="CQ67" s="313"/>
      <c r="CR67" s="313"/>
      <c r="CS67" s="313"/>
      <c r="CT67" s="313"/>
      <c r="CU67" s="313"/>
      <c r="CV67" s="313"/>
      <c r="CW67" s="313"/>
    </row>
    <row r="68" spans="1:101" ht="11.25" customHeight="1">
      <c r="A68" s="800"/>
      <c r="B68" s="523"/>
      <c r="C68" s="323"/>
      <c r="D68" s="323"/>
      <c r="E68" s="604"/>
      <c r="F68" s="605"/>
      <c r="G68" s="604"/>
      <c r="H68" s="606"/>
      <c r="I68" s="600"/>
      <c r="J68" s="600"/>
      <c r="K68" s="607"/>
      <c r="L68" s="682"/>
      <c r="M68" s="349"/>
      <c r="N68" s="600"/>
      <c r="O68" s="600"/>
      <c r="P68" s="331"/>
      <c r="Q68" s="249" t="s">
        <v>259</v>
      </c>
      <c r="R68" s="332">
        <v>1</v>
      </c>
      <c r="S68" s="211"/>
      <c r="T68" s="212"/>
      <c r="U68" s="213"/>
      <c r="V68" s="251"/>
      <c r="W68" s="251"/>
      <c r="X68" s="167"/>
      <c r="Y68" s="251"/>
      <c r="Z68" s="251"/>
      <c r="AA68" s="251"/>
      <c r="AB68" s="251"/>
      <c r="AC68" s="220"/>
      <c r="AD68" s="251"/>
      <c r="AE68" s="251"/>
      <c r="AF68" s="251"/>
      <c r="AG68" s="251"/>
      <c r="AH68" s="225"/>
      <c r="AI68" s="251"/>
      <c r="AJ68" s="251"/>
      <c r="AK68" s="251"/>
      <c r="AL68" s="251"/>
      <c r="AM68" s="251"/>
      <c r="AN68" s="251"/>
      <c r="AO68" s="251"/>
      <c r="AP68" s="251"/>
      <c r="AQ68" s="251"/>
      <c r="AR68" s="778"/>
      <c r="AS68" s="778"/>
      <c r="AT68" s="251"/>
      <c r="AU68" s="515"/>
      <c r="AV68" s="515"/>
      <c r="AW68" s="515"/>
      <c r="AX68" s="515"/>
      <c r="AY68" s="515"/>
      <c r="AZ68" s="515"/>
      <c r="BA68" s="515"/>
      <c r="BB68" s="774"/>
      <c r="BC68" s="736"/>
      <c r="BD68" s="736"/>
      <c r="BE68" s="736"/>
      <c r="BF68" s="736"/>
      <c r="BG68" s="736"/>
      <c r="BH68" s="736"/>
      <c r="BI68" s="736"/>
      <c r="BJ68" s="313"/>
      <c r="BK68" s="737"/>
      <c r="BL68" s="737"/>
      <c r="BM68" s="737"/>
      <c r="BN68" s="737"/>
      <c r="BO68" s="313"/>
      <c r="BP68" s="313"/>
      <c r="BQ68" s="313"/>
      <c r="BR68" s="313"/>
      <c r="BS68" s="689"/>
      <c r="BT68" s="689"/>
      <c r="BU68" s="313"/>
      <c r="BV68" s="313"/>
      <c r="BW68" s="313"/>
      <c r="BX68" s="313"/>
      <c r="BY68" s="739"/>
      <c r="BZ68" s="739"/>
      <c r="CA68" s="313"/>
      <c r="CB68" s="313"/>
      <c r="CC68" s="313"/>
      <c r="CD68" s="313"/>
      <c r="CE68" s="313"/>
      <c r="CF68" s="690"/>
      <c r="CG68" s="690"/>
      <c r="CH68" s="690"/>
      <c r="CI68" s="690"/>
      <c r="CJ68" s="690"/>
      <c r="CK68" s="313"/>
      <c r="CL68" s="313"/>
      <c r="CM68" s="313"/>
      <c r="CN68" s="313"/>
      <c r="CO68" s="313"/>
      <c r="CP68" s="313"/>
      <c r="CQ68" s="313"/>
      <c r="CR68" s="313"/>
      <c r="CS68" s="313"/>
      <c r="CT68" s="313"/>
      <c r="CU68" s="313"/>
      <c r="CV68" s="313"/>
      <c r="CW68" s="313"/>
    </row>
    <row r="69" spans="1:101" ht="11.25" customHeight="1">
      <c r="A69" s="800"/>
      <c r="B69" s="523"/>
      <c r="C69" s="323"/>
      <c r="D69" s="323"/>
      <c r="E69" s="604"/>
      <c r="F69" s="605"/>
      <c r="G69" s="604"/>
      <c r="H69" s="606"/>
      <c r="I69" s="600"/>
      <c r="J69" s="600"/>
      <c r="K69" s="607"/>
      <c r="L69" s="682"/>
      <c r="M69" s="349"/>
      <c r="N69" s="600"/>
      <c r="O69" s="600"/>
      <c r="P69" s="331"/>
      <c r="Q69" s="249" t="s">
        <v>260</v>
      </c>
      <c r="R69" s="332">
        <v>2</v>
      </c>
      <c r="S69" s="211"/>
      <c r="T69" s="212"/>
      <c r="U69" s="251"/>
      <c r="V69" s="251"/>
      <c r="W69" s="251"/>
      <c r="X69" s="167"/>
      <c r="Y69" s="251"/>
      <c r="Z69" s="251"/>
      <c r="AA69" s="251"/>
      <c r="AB69" s="251"/>
      <c r="AC69" s="251"/>
      <c r="AD69" s="251"/>
      <c r="AE69" s="251"/>
      <c r="AF69" s="251"/>
      <c r="AG69" s="251"/>
      <c r="AH69" s="225"/>
      <c r="AI69" s="251"/>
      <c r="AJ69" s="251"/>
      <c r="AK69" s="251"/>
      <c r="AL69" s="251"/>
      <c r="AM69" s="251"/>
      <c r="AN69" s="251"/>
      <c r="AO69" s="251"/>
      <c r="AP69" s="251"/>
      <c r="AQ69" s="251"/>
      <c r="AR69" s="778"/>
      <c r="AS69" s="778"/>
      <c r="AT69" s="251"/>
      <c r="AU69" s="515"/>
      <c r="AV69" s="515"/>
      <c r="AW69" s="515"/>
      <c r="AX69" s="515"/>
      <c r="AY69" s="515"/>
      <c r="AZ69" s="515"/>
      <c r="BA69" s="515"/>
      <c r="BB69" s="774"/>
      <c r="BC69" s="736"/>
      <c r="BD69" s="736"/>
      <c r="BE69" s="736"/>
      <c r="BF69" s="736"/>
      <c r="BG69" s="736"/>
      <c r="BH69" s="736"/>
      <c r="BI69" s="736"/>
      <c r="BJ69" s="313"/>
      <c r="BK69" s="737"/>
      <c r="BL69" s="737"/>
      <c r="BM69" s="737"/>
      <c r="BN69" s="737"/>
      <c r="BO69" s="313"/>
      <c r="BP69" s="313"/>
      <c r="BQ69" s="313"/>
      <c r="BR69" s="313"/>
      <c r="BS69" s="689"/>
      <c r="BT69" s="689"/>
      <c r="BU69" s="313"/>
      <c r="BV69" s="313"/>
      <c r="BW69" s="313"/>
      <c r="BX69" s="313"/>
      <c r="BY69" s="739"/>
      <c r="BZ69" s="739"/>
      <c r="CA69" s="313"/>
      <c r="CB69" s="313"/>
      <c r="CC69" s="313"/>
      <c r="CD69" s="313"/>
      <c r="CE69" s="313"/>
      <c r="CF69" s="690"/>
      <c r="CG69" s="690"/>
      <c r="CH69" s="690"/>
      <c r="CI69" s="690"/>
      <c r="CJ69" s="690"/>
      <c r="CK69" s="313"/>
      <c r="CL69" s="313"/>
      <c r="CM69" s="313"/>
      <c r="CN69" s="313"/>
      <c r="CO69" s="313"/>
      <c r="CP69" s="313"/>
      <c r="CQ69" s="313"/>
      <c r="CR69" s="313"/>
      <c r="CS69" s="313"/>
      <c r="CT69" s="313"/>
      <c r="CU69" s="313"/>
      <c r="CV69" s="313"/>
      <c r="CW69" s="313"/>
    </row>
    <row r="70" spans="1:253" s="122" customFormat="1" ht="5.25" customHeight="1">
      <c r="A70" s="278"/>
      <c r="B70" s="278"/>
      <c r="C70" s="278"/>
      <c r="D70" s="278"/>
      <c r="E70" s="278"/>
      <c r="F70" s="278"/>
      <c r="G70" s="278"/>
      <c r="H70" s="278"/>
      <c r="I70" s="278"/>
      <c r="J70" s="278"/>
      <c r="K70" s="278"/>
      <c r="L70" s="278"/>
      <c r="M70" s="278"/>
      <c r="N70" s="278"/>
      <c r="O70" s="278"/>
      <c r="P70" s="278"/>
      <c r="Q70" s="278"/>
      <c r="R70" s="278"/>
      <c r="S70" s="278"/>
      <c r="T70" s="278"/>
      <c r="U70" s="278"/>
      <c r="V70" s="278"/>
      <c r="W70" s="278"/>
      <c r="X70" s="278"/>
      <c r="Y70" s="278"/>
      <c r="Z70" s="278"/>
      <c r="AA70" s="278"/>
      <c r="AB70" s="278"/>
      <c r="AC70" s="278"/>
      <c r="AD70" s="278"/>
      <c r="AE70" s="278"/>
      <c r="AF70" s="278"/>
      <c r="AG70" s="278"/>
      <c r="AH70" s="278"/>
      <c r="AI70" s="278"/>
      <c r="AJ70" s="278"/>
      <c r="AK70" s="278"/>
      <c r="AL70" s="278"/>
      <c r="AM70" s="278"/>
      <c r="AN70" s="278"/>
      <c r="AO70" s="278"/>
      <c r="AP70" s="278"/>
      <c r="AQ70" s="278"/>
      <c r="AR70" s="278"/>
      <c r="AS70" s="278"/>
      <c r="AT70" s="278"/>
      <c r="AU70" s="278"/>
      <c r="AV70" s="278"/>
      <c r="AW70" s="278"/>
      <c r="AX70" s="278"/>
      <c r="AY70" s="278"/>
      <c r="AZ70" s="278"/>
      <c r="BA70" s="278"/>
      <c r="BB70" s="278"/>
      <c r="BC70" s="278"/>
      <c r="BD70" s="278"/>
      <c r="BE70" s="278"/>
      <c r="BF70" s="278"/>
      <c r="BG70" s="278"/>
      <c r="BH70" s="278"/>
      <c r="BI70" s="278"/>
      <c r="BJ70" s="278"/>
      <c r="BK70" s="278"/>
      <c r="BL70" s="278"/>
      <c r="BM70" s="278"/>
      <c r="BN70" s="278"/>
      <c r="BO70" s="278"/>
      <c r="BP70" s="278"/>
      <c r="BQ70" s="278"/>
      <c r="BR70" s="278"/>
      <c r="BS70" s="278"/>
      <c r="BT70" s="278"/>
      <c r="BU70" s="278"/>
      <c r="BV70" s="278"/>
      <c r="BW70" s="278"/>
      <c r="BX70" s="278"/>
      <c r="BY70" s="278"/>
      <c r="BZ70" s="278"/>
      <c r="CA70" s="278"/>
      <c r="CB70" s="278"/>
      <c r="CC70" s="278"/>
      <c r="CD70" s="278"/>
      <c r="CE70" s="278"/>
      <c r="CF70" s="278"/>
      <c r="CG70" s="278"/>
      <c r="CH70" s="278"/>
      <c r="CI70" s="278"/>
      <c r="CJ70" s="278"/>
      <c r="CK70" s="278"/>
      <c r="CL70" s="278"/>
      <c r="CM70" s="278"/>
      <c r="CN70" s="278"/>
      <c r="CO70" s="278"/>
      <c r="CP70" s="278"/>
      <c r="CQ70" s="278"/>
      <c r="CR70" s="278"/>
      <c r="CS70" s="278"/>
      <c r="CT70" s="278"/>
      <c r="CU70" s="278"/>
      <c r="CV70" s="278"/>
      <c r="CW70" s="278"/>
      <c r="HZ70" s="342"/>
      <c r="IA70" s="342"/>
      <c r="IB70" s="342"/>
      <c r="IC70" s="342"/>
      <c r="ID70" s="342"/>
      <c r="IE70" s="342"/>
      <c r="IF70" s="342"/>
      <c r="IG70" s="342"/>
      <c r="IH70" s="342"/>
      <c r="II70" s="342"/>
      <c r="IJ70" s="342"/>
      <c r="IK70" s="342"/>
      <c r="IL70" s="342"/>
      <c r="IM70" s="342"/>
      <c r="IN70" s="342"/>
      <c r="IO70" s="342"/>
      <c r="IP70" s="342"/>
      <c r="IQ70" s="342"/>
      <c r="IR70" s="342"/>
      <c r="IS70" s="342"/>
    </row>
    <row r="71" spans="1:101" ht="11.25" customHeight="1">
      <c r="A71" s="731" t="s">
        <v>278</v>
      </c>
      <c r="B71" s="537" t="s">
        <v>413</v>
      </c>
      <c r="C71" s="307" t="s">
        <v>276</v>
      </c>
      <c r="D71" s="323">
        <v>10000</v>
      </c>
      <c r="E71" s="604">
        <v>128.1</v>
      </c>
      <c r="F71" s="605">
        <v>6</v>
      </c>
      <c r="G71" s="604">
        <v>4.6</v>
      </c>
      <c r="H71" s="384" t="s">
        <v>373</v>
      </c>
      <c r="I71" s="600">
        <v>2350</v>
      </c>
      <c r="J71" s="600">
        <v>87500</v>
      </c>
      <c r="K71" s="607">
        <v>1050</v>
      </c>
      <c r="L71" s="682" t="s">
        <v>256</v>
      </c>
      <c r="M71" s="349" t="s">
        <v>310</v>
      </c>
      <c r="N71" s="600">
        <v>17500</v>
      </c>
      <c r="O71" s="600">
        <v>385</v>
      </c>
      <c r="P71" s="331">
        <v>15</v>
      </c>
      <c r="Q71" s="249" t="s">
        <v>328</v>
      </c>
      <c r="R71" s="332">
        <v>9</v>
      </c>
      <c r="S71" s="251"/>
      <c r="T71" s="251"/>
      <c r="U71" s="251"/>
      <c r="V71" s="251"/>
      <c r="W71" s="251"/>
      <c r="X71" s="251"/>
      <c r="Y71" s="251"/>
      <c r="Z71" s="251"/>
      <c r="AA71" s="251"/>
      <c r="AB71" s="251"/>
      <c r="AC71" s="251"/>
      <c r="AD71" s="251"/>
      <c r="AE71" s="251"/>
      <c r="AF71" s="251"/>
      <c r="AG71" s="251"/>
      <c r="AH71" s="251"/>
      <c r="AI71" s="251"/>
      <c r="AJ71" s="251"/>
      <c r="AK71" s="251"/>
      <c r="AL71" s="251"/>
      <c r="AM71" s="316"/>
      <c r="AN71" s="316"/>
      <c r="AO71" s="251"/>
      <c r="AP71" s="251"/>
      <c r="AQ71" s="251"/>
      <c r="AR71" s="251"/>
      <c r="AS71" s="251"/>
      <c r="AT71" s="251"/>
      <c r="AU71" s="515"/>
      <c r="AV71" s="515"/>
      <c r="AW71" s="515"/>
      <c r="AX71" s="515"/>
      <c r="AY71" s="515"/>
      <c r="AZ71" s="515"/>
      <c r="BA71" s="515"/>
      <c r="BB71" s="774"/>
      <c r="BC71" s="390"/>
      <c r="BD71" s="390"/>
      <c r="BE71" s="390"/>
      <c r="BF71" s="390"/>
      <c r="BG71" s="390"/>
      <c r="BH71" s="390"/>
      <c r="BI71" s="390"/>
      <c r="BJ71" s="390"/>
      <c r="BK71" s="390"/>
      <c r="BL71" s="390"/>
      <c r="BM71" s="390"/>
      <c r="BN71" s="390"/>
      <c r="BO71" s="390"/>
      <c r="BP71" s="390"/>
      <c r="BQ71" s="390"/>
      <c r="BR71" s="390"/>
      <c r="BS71" s="390"/>
      <c r="BT71" s="390"/>
      <c r="BU71" s="390"/>
      <c r="BV71" s="390"/>
      <c r="BW71" s="390"/>
      <c r="BX71" s="390"/>
      <c r="BY71" s="390"/>
      <c r="BZ71" s="390"/>
      <c r="CA71" s="390"/>
      <c r="CB71" s="390"/>
      <c r="CC71" s="390"/>
      <c r="CD71" s="390"/>
      <c r="CE71" s="390"/>
      <c r="CF71" s="390"/>
      <c r="CG71" s="390"/>
      <c r="CH71" s="390"/>
      <c r="CI71" s="390"/>
      <c r="CJ71" s="390"/>
      <c r="CK71" s="390"/>
      <c r="CL71" s="390"/>
      <c r="CM71" s="390"/>
      <c r="CN71" s="390"/>
      <c r="CO71" s="390"/>
      <c r="CP71" s="390"/>
      <c r="CQ71" s="390"/>
      <c r="CR71" s="390"/>
      <c r="CS71" s="313"/>
      <c r="CT71" s="313"/>
      <c r="CU71" s="313"/>
      <c r="CV71" s="390"/>
      <c r="CW71" s="390"/>
    </row>
    <row r="72" spans="1:101" ht="11.25" customHeight="1">
      <c r="A72" s="731"/>
      <c r="B72" s="537"/>
      <c r="C72" s="307" t="s">
        <v>277</v>
      </c>
      <c r="D72" s="323"/>
      <c r="E72" s="654"/>
      <c r="F72" s="605"/>
      <c r="G72" s="604"/>
      <c r="H72" s="606"/>
      <c r="I72" s="600"/>
      <c r="J72" s="600"/>
      <c r="K72" s="607"/>
      <c r="L72" s="682"/>
      <c r="M72" s="349"/>
      <c r="N72" s="600"/>
      <c r="O72" s="600"/>
      <c r="P72" s="331"/>
      <c r="Q72" s="249" t="s">
        <v>261</v>
      </c>
      <c r="R72" s="332">
        <v>3</v>
      </c>
      <c r="S72" s="251"/>
      <c r="T72" s="251"/>
      <c r="U72" s="251"/>
      <c r="V72" s="251"/>
      <c r="W72" s="251"/>
      <c r="X72" s="251"/>
      <c r="Y72" s="251"/>
      <c r="Z72" s="251"/>
      <c r="AA72" s="251"/>
      <c r="AB72" s="251"/>
      <c r="AC72" s="251"/>
      <c r="AD72" s="251"/>
      <c r="AE72" s="251"/>
      <c r="AF72" s="251"/>
      <c r="AG72" s="251"/>
      <c r="AH72" s="251"/>
      <c r="AI72" s="251"/>
      <c r="AJ72" s="251"/>
      <c r="AK72" s="251"/>
      <c r="AL72" s="251"/>
      <c r="AM72" s="316"/>
      <c r="AN72" s="316"/>
      <c r="AO72" s="251"/>
      <c r="AP72" s="251"/>
      <c r="AQ72" s="251"/>
      <c r="AR72" s="251"/>
      <c r="AS72" s="251"/>
      <c r="AT72" s="251"/>
      <c r="AU72" s="515"/>
      <c r="AV72" s="515"/>
      <c r="AW72" s="515"/>
      <c r="AX72" s="515"/>
      <c r="AY72" s="515"/>
      <c r="AZ72" s="515"/>
      <c r="BA72" s="515"/>
      <c r="BB72" s="774"/>
      <c r="BC72" s="390"/>
      <c r="BD72" s="390"/>
      <c r="BE72" s="390"/>
      <c r="BF72" s="390"/>
      <c r="BG72" s="390"/>
      <c r="BH72" s="390"/>
      <c r="BI72" s="390"/>
      <c r="BJ72" s="390"/>
      <c r="BK72" s="390"/>
      <c r="BL72" s="390"/>
      <c r="BM72" s="390"/>
      <c r="BN72" s="390"/>
      <c r="BO72" s="390"/>
      <c r="BP72" s="390"/>
      <c r="BQ72" s="390"/>
      <c r="BR72" s="390"/>
      <c r="BS72" s="390"/>
      <c r="BT72" s="390"/>
      <c r="BU72" s="390"/>
      <c r="BV72" s="390"/>
      <c r="BW72" s="390"/>
      <c r="BX72" s="390"/>
      <c r="BY72" s="390"/>
      <c r="BZ72" s="390"/>
      <c r="CA72" s="390"/>
      <c r="CB72" s="390"/>
      <c r="CC72" s="390"/>
      <c r="CD72" s="390"/>
      <c r="CE72" s="390"/>
      <c r="CF72" s="390"/>
      <c r="CG72" s="390"/>
      <c r="CH72" s="390"/>
      <c r="CI72" s="390"/>
      <c r="CJ72" s="390"/>
      <c r="CK72" s="390"/>
      <c r="CL72" s="390"/>
      <c r="CM72" s="390"/>
      <c r="CN72" s="390"/>
      <c r="CO72" s="390"/>
      <c r="CP72" s="390"/>
      <c r="CQ72" s="390"/>
      <c r="CR72" s="390"/>
      <c r="CS72" s="313"/>
      <c r="CT72" s="313"/>
      <c r="CU72" s="313"/>
      <c r="CV72" s="390"/>
      <c r="CW72" s="390"/>
    </row>
    <row r="73" spans="1:101" ht="11.25" customHeight="1">
      <c r="A73" s="731"/>
      <c r="B73" s="537"/>
      <c r="C73" s="323"/>
      <c r="D73" s="323"/>
      <c r="E73" s="654"/>
      <c r="F73" s="605"/>
      <c r="G73" s="604"/>
      <c r="H73" s="606"/>
      <c r="I73" s="600"/>
      <c r="J73" s="600"/>
      <c r="K73" s="607"/>
      <c r="L73" s="682"/>
      <c r="M73" s="349"/>
      <c r="N73" s="600"/>
      <c r="O73" s="600"/>
      <c r="P73" s="331"/>
      <c r="Q73" s="249" t="s">
        <v>262</v>
      </c>
      <c r="R73" s="332">
        <v>3</v>
      </c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  <c r="AD73" s="251"/>
      <c r="AE73" s="251"/>
      <c r="AF73" s="251"/>
      <c r="AG73" s="251"/>
      <c r="AH73" s="251"/>
      <c r="AI73" s="251"/>
      <c r="AJ73" s="251"/>
      <c r="AK73" s="251"/>
      <c r="AL73" s="251"/>
      <c r="AM73" s="316"/>
      <c r="AN73" s="316"/>
      <c r="AO73" s="251"/>
      <c r="AP73" s="251"/>
      <c r="AQ73" s="251"/>
      <c r="AR73" s="251"/>
      <c r="AS73" s="251"/>
      <c r="AT73" s="251"/>
      <c r="AU73" s="515"/>
      <c r="AV73" s="515"/>
      <c r="AW73" s="515"/>
      <c r="AX73" s="515"/>
      <c r="AY73" s="515"/>
      <c r="AZ73" s="515"/>
      <c r="BA73" s="515"/>
      <c r="BB73" s="774"/>
      <c r="BC73" s="390"/>
      <c r="BD73" s="390"/>
      <c r="BE73" s="390"/>
      <c r="BF73" s="390"/>
      <c r="BG73" s="390"/>
      <c r="BH73" s="390"/>
      <c r="BI73" s="390"/>
      <c r="BJ73" s="390"/>
      <c r="BK73" s="390"/>
      <c r="BL73" s="390"/>
      <c r="BM73" s="390"/>
      <c r="BN73" s="390"/>
      <c r="BO73" s="390"/>
      <c r="BP73" s="390"/>
      <c r="BQ73" s="390"/>
      <c r="BR73" s="390"/>
      <c r="BS73" s="390"/>
      <c r="BT73" s="390"/>
      <c r="BU73" s="390"/>
      <c r="BV73" s="390"/>
      <c r="BW73" s="390"/>
      <c r="BX73" s="390"/>
      <c r="BY73" s="390"/>
      <c r="BZ73" s="390"/>
      <c r="CA73" s="390"/>
      <c r="CB73" s="390"/>
      <c r="CC73" s="390"/>
      <c r="CD73" s="390"/>
      <c r="CE73" s="390"/>
      <c r="CF73" s="390"/>
      <c r="CG73" s="390"/>
      <c r="CH73" s="390"/>
      <c r="CI73" s="390"/>
      <c r="CJ73" s="390"/>
      <c r="CK73" s="390"/>
      <c r="CL73" s="390"/>
      <c r="CM73" s="390"/>
      <c r="CN73" s="390"/>
      <c r="CO73" s="390"/>
      <c r="CP73" s="390"/>
      <c r="CQ73" s="390"/>
      <c r="CR73" s="390"/>
      <c r="CS73" s="313"/>
      <c r="CT73" s="313"/>
      <c r="CU73" s="313"/>
      <c r="CV73" s="390"/>
      <c r="CW73" s="390"/>
    </row>
    <row r="74" spans="1:253" s="122" customFormat="1" ht="5.25" customHeight="1">
      <c r="A74" s="278"/>
      <c r="B74" s="278"/>
      <c r="C74" s="278"/>
      <c r="D74" s="278"/>
      <c r="E74" s="278"/>
      <c r="F74" s="278"/>
      <c r="G74" s="278"/>
      <c r="H74" s="278"/>
      <c r="I74" s="278"/>
      <c r="J74" s="278"/>
      <c r="K74" s="278"/>
      <c r="L74" s="278"/>
      <c r="M74" s="278"/>
      <c r="N74" s="278"/>
      <c r="O74" s="278"/>
      <c r="P74" s="278"/>
      <c r="Q74" s="278"/>
      <c r="R74" s="278"/>
      <c r="S74" s="278"/>
      <c r="T74" s="278"/>
      <c r="U74" s="278"/>
      <c r="V74" s="278"/>
      <c r="W74" s="278"/>
      <c r="X74" s="278"/>
      <c r="Y74" s="278"/>
      <c r="Z74" s="278"/>
      <c r="AA74" s="278"/>
      <c r="AB74" s="278"/>
      <c r="AC74" s="278"/>
      <c r="AD74" s="278"/>
      <c r="AE74" s="278"/>
      <c r="AF74" s="278"/>
      <c r="AG74" s="278"/>
      <c r="AH74" s="278"/>
      <c r="AI74" s="278"/>
      <c r="AJ74" s="278"/>
      <c r="AK74" s="278"/>
      <c r="AL74" s="278"/>
      <c r="AM74" s="278"/>
      <c r="AN74" s="278"/>
      <c r="AO74" s="278"/>
      <c r="AP74" s="278"/>
      <c r="AQ74" s="278"/>
      <c r="AR74" s="278"/>
      <c r="AS74" s="278"/>
      <c r="AT74" s="278"/>
      <c r="AU74" s="278"/>
      <c r="AV74" s="278"/>
      <c r="AW74" s="278"/>
      <c r="AX74" s="278"/>
      <c r="AY74" s="278"/>
      <c r="AZ74" s="278"/>
      <c r="BA74" s="278"/>
      <c r="BB74" s="278"/>
      <c r="BC74" s="278"/>
      <c r="BD74" s="278"/>
      <c r="BE74" s="278"/>
      <c r="BF74" s="278"/>
      <c r="BG74" s="278"/>
      <c r="BH74" s="278"/>
      <c r="BI74" s="278"/>
      <c r="BJ74" s="278"/>
      <c r="BK74" s="278"/>
      <c r="BL74" s="278"/>
      <c r="BM74" s="278"/>
      <c r="BN74" s="278"/>
      <c r="BO74" s="278"/>
      <c r="BP74" s="278"/>
      <c r="BQ74" s="278"/>
      <c r="BR74" s="278"/>
      <c r="BS74" s="278"/>
      <c r="BT74" s="278"/>
      <c r="BU74" s="278"/>
      <c r="BV74" s="278"/>
      <c r="BW74" s="278"/>
      <c r="BX74" s="278"/>
      <c r="BY74" s="278"/>
      <c r="BZ74" s="278"/>
      <c r="CA74" s="278"/>
      <c r="CB74" s="278"/>
      <c r="CC74" s="278"/>
      <c r="CD74" s="278"/>
      <c r="CE74" s="278"/>
      <c r="CF74" s="278"/>
      <c r="CG74" s="278"/>
      <c r="CH74" s="278"/>
      <c r="CI74" s="278"/>
      <c r="CJ74" s="278"/>
      <c r="CK74" s="278"/>
      <c r="CL74" s="278"/>
      <c r="CM74" s="278"/>
      <c r="CN74" s="278"/>
      <c r="CO74" s="278"/>
      <c r="CP74" s="278"/>
      <c r="CQ74" s="278"/>
      <c r="CR74" s="278"/>
      <c r="CS74" s="278"/>
      <c r="CT74" s="278"/>
      <c r="CU74" s="278"/>
      <c r="CV74" s="278"/>
      <c r="CW74" s="278"/>
      <c r="HZ74" s="342"/>
      <c r="IA74" s="342"/>
      <c r="IB74" s="342"/>
      <c r="IC74" s="342"/>
      <c r="ID74" s="342"/>
      <c r="IE74" s="342"/>
      <c r="IF74" s="342"/>
      <c r="IG74" s="342"/>
      <c r="IH74" s="342"/>
      <c r="II74" s="342"/>
      <c r="IJ74" s="342"/>
      <c r="IK74" s="342"/>
      <c r="IL74" s="342"/>
      <c r="IM74" s="342"/>
      <c r="IN74" s="342"/>
      <c r="IO74" s="342"/>
      <c r="IP74" s="342"/>
      <c r="IQ74" s="342"/>
      <c r="IR74" s="342"/>
      <c r="IS74" s="342"/>
    </row>
    <row r="75" spans="1:101" ht="11.25" customHeight="1">
      <c r="A75" s="322" t="s">
        <v>414</v>
      </c>
      <c r="B75" s="537" t="s">
        <v>396</v>
      </c>
      <c r="C75" s="307" t="s">
        <v>276</v>
      </c>
      <c r="D75" s="323">
        <v>1000</v>
      </c>
      <c r="E75" s="604">
        <v>126</v>
      </c>
      <c r="F75" s="605">
        <v>12</v>
      </c>
      <c r="G75" s="604">
        <v>5.5</v>
      </c>
      <c r="H75" s="384" t="s">
        <v>367</v>
      </c>
      <c r="I75" s="600">
        <v>2000</v>
      </c>
      <c r="J75" s="600">
        <v>45000</v>
      </c>
      <c r="K75" s="607">
        <v>1190</v>
      </c>
      <c r="L75" s="682" t="s">
        <v>256</v>
      </c>
      <c r="M75" s="349" t="s">
        <v>310</v>
      </c>
      <c r="N75" s="600">
        <v>10500</v>
      </c>
      <c r="O75" s="600">
        <f>N75*0.025</f>
        <v>262.5</v>
      </c>
      <c r="P75" s="331">
        <f>SUM(R75:R78)</f>
        <v>7</v>
      </c>
      <c r="Q75" s="249" t="s">
        <v>328</v>
      </c>
      <c r="R75" s="332">
        <v>4</v>
      </c>
      <c r="S75" s="211"/>
      <c r="T75" s="212"/>
      <c r="U75" s="213"/>
      <c r="V75" s="214"/>
      <c r="W75" s="251"/>
      <c r="X75" s="167"/>
      <c r="Y75" s="251"/>
      <c r="Z75" s="169"/>
      <c r="AA75" s="218"/>
      <c r="AB75" s="251"/>
      <c r="AC75" s="251"/>
      <c r="AD75" s="251"/>
      <c r="AE75" s="222"/>
      <c r="AF75" s="251"/>
      <c r="AG75" s="251"/>
      <c r="AH75" s="251"/>
      <c r="AI75" s="251"/>
      <c r="AJ75" s="251"/>
      <c r="AK75" s="251"/>
      <c r="AL75" s="181"/>
      <c r="AM75" s="251"/>
      <c r="AN75" s="251"/>
      <c r="AO75" s="251"/>
      <c r="AP75" s="251"/>
      <c r="AQ75" s="184"/>
      <c r="AR75" s="251"/>
      <c r="AS75" s="251"/>
      <c r="AT75" s="251"/>
      <c r="AU75" s="515"/>
      <c r="AV75" s="515"/>
      <c r="AW75" s="515"/>
      <c r="AX75" s="515"/>
      <c r="AY75" s="213"/>
      <c r="AZ75" s="213"/>
      <c r="BA75" s="213"/>
      <c r="BB75" s="774"/>
      <c r="BC75" s="736"/>
      <c r="BD75" s="736"/>
      <c r="BE75" s="736"/>
      <c r="BF75" s="736"/>
      <c r="BG75" s="736"/>
      <c r="BH75" s="736"/>
      <c r="BI75" s="736"/>
      <c r="BJ75" s="313"/>
      <c r="BK75" s="737"/>
      <c r="BL75" s="737"/>
      <c r="BM75" s="737"/>
      <c r="BN75" s="737"/>
      <c r="BO75" s="313"/>
      <c r="BP75" s="738"/>
      <c r="BQ75" s="313"/>
      <c r="BR75" s="313"/>
      <c r="BS75" s="689"/>
      <c r="BT75" s="689"/>
      <c r="BU75" s="313"/>
      <c r="BV75" s="313"/>
      <c r="BW75" s="313"/>
      <c r="BX75" s="313"/>
      <c r="BY75" s="739"/>
      <c r="BZ75" s="739"/>
      <c r="CA75" s="313"/>
      <c r="CB75" s="740"/>
      <c r="CC75" s="313"/>
      <c r="CD75" s="741"/>
      <c r="CE75" s="313"/>
      <c r="CF75" s="690"/>
      <c r="CG75" s="690"/>
      <c r="CH75" s="690"/>
      <c r="CI75" s="690"/>
      <c r="CJ75" s="690"/>
      <c r="CK75" s="313"/>
      <c r="CL75" s="313"/>
      <c r="CM75" s="313"/>
      <c r="CN75" s="313"/>
      <c r="CO75" s="313"/>
      <c r="CP75" s="313"/>
      <c r="CQ75" s="313"/>
      <c r="CR75" s="313"/>
      <c r="CS75" s="313"/>
      <c r="CT75" s="313"/>
      <c r="CU75" s="313"/>
      <c r="CV75" s="313"/>
      <c r="CW75" s="313"/>
    </row>
    <row r="76" spans="1:101" ht="11.25" customHeight="1">
      <c r="A76" s="322"/>
      <c r="B76" s="537"/>
      <c r="C76" s="307" t="s">
        <v>277</v>
      </c>
      <c r="D76" s="323"/>
      <c r="E76" s="604"/>
      <c r="F76" s="605"/>
      <c r="G76" s="604"/>
      <c r="H76" s="606"/>
      <c r="I76" s="600"/>
      <c r="J76" s="600"/>
      <c r="K76" s="607"/>
      <c r="L76" s="682"/>
      <c r="M76" s="349"/>
      <c r="N76" s="600"/>
      <c r="O76" s="600"/>
      <c r="P76" s="331"/>
      <c r="Q76" s="249" t="s">
        <v>258</v>
      </c>
      <c r="R76" s="332">
        <v>1</v>
      </c>
      <c r="S76" s="211"/>
      <c r="T76" s="212"/>
      <c r="U76" s="213"/>
      <c r="V76" s="251"/>
      <c r="W76" s="251"/>
      <c r="X76" s="167"/>
      <c r="Y76" s="251"/>
      <c r="Z76" s="251"/>
      <c r="AA76" s="251"/>
      <c r="AB76" s="251"/>
      <c r="AC76" s="251"/>
      <c r="AD76" s="251"/>
      <c r="AE76" s="222"/>
      <c r="AF76" s="251"/>
      <c r="AG76" s="251"/>
      <c r="AH76" s="251"/>
      <c r="AI76" s="251"/>
      <c r="AJ76" s="251"/>
      <c r="AK76" s="251"/>
      <c r="AL76" s="181"/>
      <c r="AM76" s="251"/>
      <c r="AN76" s="251"/>
      <c r="AO76" s="251"/>
      <c r="AP76" s="251"/>
      <c r="AQ76" s="251"/>
      <c r="AR76" s="251"/>
      <c r="AS76" s="251"/>
      <c r="AT76" s="251"/>
      <c r="AU76" s="515"/>
      <c r="AV76" s="515"/>
      <c r="AW76" s="515"/>
      <c r="AX76" s="515"/>
      <c r="AY76" s="515"/>
      <c r="AZ76" s="515"/>
      <c r="BA76" s="515"/>
      <c r="BB76" s="774"/>
      <c r="BC76" s="736"/>
      <c r="BD76" s="736"/>
      <c r="BE76" s="736"/>
      <c r="BF76" s="736"/>
      <c r="BG76" s="736"/>
      <c r="BH76" s="736"/>
      <c r="BI76" s="736"/>
      <c r="BJ76" s="736"/>
      <c r="BK76" s="736"/>
      <c r="BL76" s="736"/>
      <c r="BM76" s="736"/>
      <c r="BN76" s="736"/>
      <c r="BO76" s="736"/>
      <c r="BP76" s="736"/>
      <c r="BQ76" s="736"/>
      <c r="BR76" s="736"/>
      <c r="BS76" s="736"/>
      <c r="BT76" s="736"/>
      <c r="BU76" s="736"/>
      <c r="BV76" s="736"/>
      <c r="BW76" s="736"/>
      <c r="BX76" s="736"/>
      <c r="BY76" s="736"/>
      <c r="BZ76" s="736"/>
      <c r="CA76" s="736"/>
      <c r="CB76" s="736"/>
      <c r="CC76" s="736"/>
      <c r="CD76" s="736"/>
      <c r="CE76" s="736"/>
      <c r="CF76" s="736"/>
      <c r="CG76" s="736"/>
      <c r="CH76" s="736"/>
      <c r="CI76" s="736"/>
      <c r="CJ76" s="736"/>
      <c r="CK76" s="736"/>
      <c r="CL76" s="736"/>
      <c r="CM76" s="736"/>
      <c r="CN76" s="736"/>
      <c r="CO76" s="736"/>
      <c r="CP76" s="736"/>
      <c r="CQ76" s="736"/>
      <c r="CR76" s="736"/>
      <c r="CS76" s="736"/>
      <c r="CT76" s="736"/>
      <c r="CU76" s="736"/>
      <c r="CV76" s="736"/>
      <c r="CW76" s="736"/>
    </row>
    <row r="77" spans="1:101" ht="11.25" customHeight="1">
      <c r="A77" s="322"/>
      <c r="B77" s="537"/>
      <c r="C77" s="323"/>
      <c r="D77" s="323"/>
      <c r="E77" s="604"/>
      <c r="F77" s="605"/>
      <c r="G77" s="604"/>
      <c r="H77" s="606"/>
      <c r="I77" s="600"/>
      <c r="J77" s="600"/>
      <c r="K77" s="607"/>
      <c r="L77" s="682"/>
      <c r="M77" s="349"/>
      <c r="N77" s="600"/>
      <c r="O77" s="600"/>
      <c r="P77" s="331"/>
      <c r="Q77" s="249" t="s">
        <v>259</v>
      </c>
      <c r="R77" s="332">
        <v>1</v>
      </c>
      <c r="S77" s="211"/>
      <c r="T77" s="212"/>
      <c r="U77" s="213"/>
      <c r="V77" s="251"/>
      <c r="W77" s="251"/>
      <c r="X77" s="167"/>
      <c r="Y77" s="251"/>
      <c r="Z77" s="251"/>
      <c r="AA77" s="251"/>
      <c r="AB77" s="251"/>
      <c r="AC77" s="251"/>
      <c r="AD77" s="251"/>
      <c r="AE77" s="222"/>
      <c r="AF77" s="251"/>
      <c r="AG77" s="251"/>
      <c r="AH77" s="251"/>
      <c r="AI77" s="251"/>
      <c r="AJ77" s="251"/>
      <c r="AK77" s="251"/>
      <c r="AL77" s="181"/>
      <c r="AM77" s="251"/>
      <c r="AN77" s="251"/>
      <c r="AO77" s="251"/>
      <c r="AP77" s="251"/>
      <c r="AQ77" s="251"/>
      <c r="AR77" s="251"/>
      <c r="AS77" s="251"/>
      <c r="AT77" s="251"/>
      <c r="AU77" s="515"/>
      <c r="AV77" s="515"/>
      <c r="AW77" s="515"/>
      <c r="AX77" s="515"/>
      <c r="AY77" s="515"/>
      <c r="AZ77" s="515"/>
      <c r="BA77" s="515"/>
      <c r="BB77" s="774"/>
      <c r="BC77" s="736"/>
      <c r="BD77" s="736"/>
      <c r="BE77" s="736"/>
      <c r="BF77" s="736"/>
      <c r="BG77" s="736"/>
      <c r="BH77" s="736"/>
      <c r="BI77" s="736"/>
      <c r="BJ77" s="736"/>
      <c r="BK77" s="736"/>
      <c r="BL77" s="736"/>
      <c r="BM77" s="736"/>
      <c r="BN77" s="736"/>
      <c r="BO77" s="736"/>
      <c r="BP77" s="736"/>
      <c r="BQ77" s="736"/>
      <c r="BR77" s="736"/>
      <c r="BS77" s="736"/>
      <c r="BT77" s="736"/>
      <c r="BU77" s="736"/>
      <c r="BV77" s="736"/>
      <c r="BW77" s="736"/>
      <c r="BX77" s="736"/>
      <c r="BY77" s="736"/>
      <c r="BZ77" s="736"/>
      <c r="CA77" s="736"/>
      <c r="CB77" s="736"/>
      <c r="CC77" s="736"/>
      <c r="CD77" s="736"/>
      <c r="CE77" s="736"/>
      <c r="CF77" s="736"/>
      <c r="CG77" s="736"/>
      <c r="CH77" s="736"/>
      <c r="CI77" s="736"/>
      <c r="CJ77" s="736"/>
      <c r="CK77" s="736"/>
      <c r="CL77" s="736"/>
      <c r="CM77" s="736"/>
      <c r="CN77" s="736"/>
      <c r="CO77" s="736"/>
      <c r="CP77" s="736"/>
      <c r="CQ77" s="736"/>
      <c r="CR77" s="736"/>
      <c r="CS77" s="736"/>
      <c r="CT77" s="736"/>
      <c r="CU77" s="736"/>
      <c r="CV77" s="736"/>
      <c r="CW77" s="736"/>
    </row>
    <row r="78" spans="1:101" ht="11.25" customHeight="1">
      <c r="A78" s="322"/>
      <c r="B78" s="537"/>
      <c r="C78" s="323"/>
      <c r="D78" s="323"/>
      <c r="E78" s="604"/>
      <c r="F78" s="605"/>
      <c r="G78" s="604"/>
      <c r="H78" s="606"/>
      <c r="I78" s="600"/>
      <c r="J78" s="600"/>
      <c r="K78" s="607"/>
      <c r="L78" s="682"/>
      <c r="M78" s="349"/>
      <c r="N78" s="600"/>
      <c r="O78" s="600"/>
      <c r="P78" s="331"/>
      <c r="Q78" s="249" t="s">
        <v>260</v>
      </c>
      <c r="R78" s="332">
        <v>1</v>
      </c>
      <c r="S78" s="211"/>
      <c r="T78" s="212"/>
      <c r="U78" s="213"/>
      <c r="V78" s="251"/>
      <c r="W78" s="251"/>
      <c r="X78" s="167"/>
      <c r="Y78" s="251"/>
      <c r="Z78" s="251"/>
      <c r="AA78" s="251"/>
      <c r="AB78" s="251"/>
      <c r="AC78" s="251"/>
      <c r="AD78" s="251"/>
      <c r="AE78" s="222"/>
      <c r="AF78" s="251"/>
      <c r="AG78" s="251"/>
      <c r="AH78" s="251"/>
      <c r="AI78" s="251"/>
      <c r="AJ78" s="251"/>
      <c r="AK78" s="251"/>
      <c r="AL78" s="181"/>
      <c r="AM78" s="251"/>
      <c r="AN78" s="251"/>
      <c r="AO78" s="251"/>
      <c r="AP78" s="251"/>
      <c r="AQ78" s="251"/>
      <c r="AR78" s="251"/>
      <c r="AS78" s="251"/>
      <c r="AT78" s="251"/>
      <c r="AU78" s="515"/>
      <c r="AV78" s="515"/>
      <c r="AW78" s="515"/>
      <c r="AX78" s="515"/>
      <c r="AY78" s="515"/>
      <c r="AZ78" s="515"/>
      <c r="BA78" s="515"/>
      <c r="BB78" s="774"/>
      <c r="BC78" s="736"/>
      <c r="BD78" s="736"/>
      <c r="BE78" s="736"/>
      <c r="BF78" s="736"/>
      <c r="BG78" s="736"/>
      <c r="BH78" s="736"/>
      <c r="BI78" s="736"/>
      <c r="BJ78" s="736"/>
      <c r="BK78" s="736"/>
      <c r="BL78" s="736"/>
      <c r="BM78" s="736"/>
      <c r="BN78" s="736"/>
      <c r="BO78" s="736"/>
      <c r="BP78" s="736"/>
      <c r="BQ78" s="736"/>
      <c r="BR78" s="736"/>
      <c r="BS78" s="736"/>
      <c r="BT78" s="736"/>
      <c r="BU78" s="736"/>
      <c r="BV78" s="736"/>
      <c r="BW78" s="736"/>
      <c r="BX78" s="736"/>
      <c r="BY78" s="736"/>
      <c r="BZ78" s="736"/>
      <c r="CA78" s="736"/>
      <c r="CB78" s="736"/>
      <c r="CC78" s="736"/>
      <c r="CD78" s="736"/>
      <c r="CE78" s="736"/>
      <c r="CF78" s="736"/>
      <c r="CG78" s="736"/>
      <c r="CH78" s="736"/>
      <c r="CI78" s="736"/>
      <c r="CJ78" s="736"/>
      <c r="CK78" s="736"/>
      <c r="CL78" s="736"/>
      <c r="CM78" s="736"/>
      <c r="CN78" s="736"/>
      <c r="CO78" s="736"/>
      <c r="CP78" s="736"/>
      <c r="CQ78" s="736"/>
      <c r="CR78" s="736"/>
      <c r="CS78" s="736"/>
      <c r="CT78" s="736"/>
      <c r="CU78" s="736"/>
      <c r="CV78" s="736"/>
      <c r="CW78" s="736"/>
    </row>
    <row r="79" spans="1:253" s="122" customFormat="1" ht="5.25" customHeight="1">
      <c r="A79" s="322"/>
      <c r="B79" s="278"/>
      <c r="C79" s="278"/>
      <c r="D79" s="278"/>
      <c r="E79" s="278"/>
      <c r="F79" s="278"/>
      <c r="G79" s="278"/>
      <c r="H79" s="278"/>
      <c r="I79" s="278"/>
      <c r="J79" s="278"/>
      <c r="K79" s="278"/>
      <c r="L79" s="278"/>
      <c r="M79" s="278"/>
      <c r="N79" s="278"/>
      <c r="O79" s="278"/>
      <c r="P79" s="278"/>
      <c r="Q79" s="278"/>
      <c r="R79" s="278"/>
      <c r="S79" s="278"/>
      <c r="T79" s="278"/>
      <c r="U79" s="278"/>
      <c r="V79" s="278"/>
      <c r="W79" s="278"/>
      <c r="X79" s="278"/>
      <c r="Y79" s="278"/>
      <c r="Z79" s="278"/>
      <c r="AA79" s="278"/>
      <c r="AB79" s="278"/>
      <c r="AC79" s="278"/>
      <c r="AD79" s="278"/>
      <c r="AE79" s="278"/>
      <c r="AF79" s="278"/>
      <c r="AG79" s="278"/>
      <c r="AH79" s="278"/>
      <c r="AI79" s="278"/>
      <c r="AJ79" s="278"/>
      <c r="AK79" s="278"/>
      <c r="AL79" s="278"/>
      <c r="AM79" s="278"/>
      <c r="AN79" s="278"/>
      <c r="AO79" s="278"/>
      <c r="AP79" s="278"/>
      <c r="AQ79" s="278"/>
      <c r="AR79" s="278"/>
      <c r="AS79" s="278"/>
      <c r="AT79" s="278"/>
      <c r="AU79" s="278"/>
      <c r="AV79" s="278"/>
      <c r="AW79" s="278"/>
      <c r="AX79" s="278"/>
      <c r="AY79" s="278"/>
      <c r="AZ79" s="278"/>
      <c r="BA79" s="278"/>
      <c r="BB79" s="278"/>
      <c r="BC79" s="278"/>
      <c r="BD79" s="278"/>
      <c r="BE79" s="278"/>
      <c r="BF79" s="278"/>
      <c r="BG79" s="278"/>
      <c r="BH79" s="278"/>
      <c r="BI79" s="278"/>
      <c r="BJ79" s="278"/>
      <c r="BK79" s="278"/>
      <c r="BL79" s="278"/>
      <c r="BM79" s="278"/>
      <c r="BN79" s="278"/>
      <c r="BO79" s="278"/>
      <c r="BP79" s="278"/>
      <c r="BQ79" s="278"/>
      <c r="BR79" s="278"/>
      <c r="BS79" s="278"/>
      <c r="BT79" s="278"/>
      <c r="BU79" s="278"/>
      <c r="BV79" s="278"/>
      <c r="BW79" s="278"/>
      <c r="BX79" s="278"/>
      <c r="BY79" s="278"/>
      <c r="BZ79" s="278"/>
      <c r="CA79" s="278"/>
      <c r="CB79" s="278"/>
      <c r="CC79" s="278"/>
      <c r="CD79" s="278"/>
      <c r="CE79" s="278"/>
      <c r="CF79" s="278"/>
      <c r="CG79" s="278"/>
      <c r="CH79" s="278"/>
      <c r="CI79" s="278"/>
      <c r="CJ79" s="278"/>
      <c r="CK79" s="278"/>
      <c r="CL79" s="278"/>
      <c r="CM79" s="278"/>
      <c r="CN79" s="278"/>
      <c r="CO79" s="278"/>
      <c r="CP79" s="278"/>
      <c r="CQ79" s="278"/>
      <c r="CR79" s="278"/>
      <c r="CS79" s="278"/>
      <c r="CT79" s="278"/>
      <c r="CU79" s="278"/>
      <c r="CV79" s="278"/>
      <c r="CW79" s="278"/>
      <c r="HZ79" s="342"/>
      <c r="IA79" s="342"/>
      <c r="IB79" s="342"/>
      <c r="IC79" s="342"/>
      <c r="ID79" s="342"/>
      <c r="IE79" s="342"/>
      <c r="IF79" s="342"/>
      <c r="IG79" s="342"/>
      <c r="IH79" s="342"/>
      <c r="II79" s="342"/>
      <c r="IJ79" s="342"/>
      <c r="IK79" s="342"/>
      <c r="IL79" s="342"/>
      <c r="IM79" s="342"/>
      <c r="IN79" s="342"/>
      <c r="IO79" s="342"/>
      <c r="IP79" s="342"/>
      <c r="IQ79" s="342"/>
      <c r="IR79" s="342"/>
      <c r="IS79" s="342"/>
    </row>
    <row r="80" spans="1:101" ht="11.25" customHeight="1">
      <c r="A80" s="322"/>
      <c r="B80" s="450" t="s">
        <v>409</v>
      </c>
      <c r="C80" s="307" t="s">
        <v>276</v>
      </c>
      <c r="D80" s="265">
        <v>1000</v>
      </c>
      <c r="E80" s="604">
        <v>103</v>
      </c>
      <c r="F80" s="605">
        <v>9</v>
      </c>
      <c r="G80" s="604">
        <v>3.7</v>
      </c>
      <c r="H80" s="384" t="s">
        <v>380</v>
      </c>
      <c r="I80" s="600">
        <v>2120</v>
      </c>
      <c r="J80" s="600">
        <v>54000</v>
      </c>
      <c r="K80" s="630">
        <v>1425</v>
      </c>
      <c r="L80" s="682" t="s">
        <v>256</v>
      </c>
      <c r="M80" s="684" t="s">
        <v>310</v>
      </c>
      <c r="N80" s="600">
        <v>12700</v>
      </c>
      <c r="O80" s="600">
        <v>262.44</v>
      </c>
      <c r="P80" s="331">
        <v>11</v>
      </c>
      <c r="Q80" s="249" t="s">
        <v>328</v>
      </c>
      <c r="R80" s="332">
        <v>8</v>
      </c>
      <c r="S80" s="211"/>
      <c r="T80" s="212"/>
      <c r="U80" s="213"/>
      <c r="V80" s="214"/>
      <c r="W80" s="251"/>
      <c r="X80" s="167"/>
      <c r="Y80" s="251"/>
      <c r="Z80" s="251"/>
      <c r="AA80" s="218"/>
      <c r="AB80" s="251"/>
      <c r="AC80" s="220"/>
      <c r="AD80" s="251"/>
      <c r="AE80" s="222"/>
      <c r="AF80" s="251"/>
      <c r="AG80" s="251"/>
      <c r="AH80" s="225"/>
      <c r="AI80" s="226"/>
      <c r="AJ80" s="251"/>
      <c r="AK80" s="251"/>
      <c r="AL80" s="251"/>
      <c r="AM80" s="251"/>
      <c r="AN80" s="251"/>
      <c r="AO80" s="251"/>
      <c r="AP80" s="251"/>
      <c r="AQ80" s="184"/>
      <c r="AR80" s="251"/>
      <c r="AS80" s="251"/>
      <c r="AT80" s="251"/>
      <c r="AU80" s="515"/>
      <c r="AV80" s="515"/>
      <c r="AW80" s="515"/>
      <c r="AX80" s="515"/>
      <c r="AY80" s="213"/>
      <c r="AZ80" s="213"/>
      <c r="BA80" s="213"/>
      <c r="BB80" s="774"/>
      <c r="BC80" s="736"/>
      <c r="BD80" s="736"/>
      <c r="BE80" s="736"/>
      <c r="BF80" s="736"/>
      <c r="BG80" s="736"/>
      <c r="BH80" s="736"/>
      <c r="BI80" s="736"/>
      <c r="BJ80" s="313"/>
      <c r="BK80" s="737"/>
      <c r="BL80" s="737"/>
      <c r="BM80" s="737"/>
      <c r="BN80" s="737"/>
      <c r="BO80" s="313"/>
      <c r="BP80" s="738"/>
      <c r="BQ80" s="313"/>
      <c r="BR80" s="313"/>
      <c r="BS80" s="689"/>
      <c r="BT80" s="689"/>
      <c r="BU80" s="313"/>
      <c r="BV80" s="313"/>
      <c r="BW80" s="313"/>
      <c r="BX80" s="313"/>
      <c r="BY80" s="739"/>
      <c r="BZ80" s="739"/>
      <c r="CA80" s="313"/>
      <c r="CB80" s="740"/>
      <c r="CC80" s="313"/>
      <c r="CD80" s="741"/>
      <c r="CE80" s="313"/>
      <c r="CF80" s="690"/>
      <c r="CG80" s="690"/>
      <c r="CH80" s="690"/>
      <c r="CI80" s="690"/>
      <c r="CJ80" s="690"/>
      <c r="CK80" s="313"/>
      <c r="CL80" s="313"/>
      <c r="CM80" s="313"/>
      <c r="CN80" s="313"/>
      <c r="CO80" s="313"/>
      <c r="CP80" s="313"/>
      <c r="CQ80" s="313"/>
      <c r="CR80" s="313"/>
      <c r="CS80" s="313"/>
      <c r="CT80" s="313"/>
      <c r="CU80" s="313"/>
      <c r="CV80" s="313"/>
      <c r="CW80" s="313"/>
    </row>
    <row r="81" spans="1:101" ht="11.25" customHeight="1">
      <c r="A81" s="322"/>
      <c r="C81" s="307" t="s">
        <v>277</v>
      </c>
      <c r="D81" s="265"/>
      <c r="E81" s="604"/>
      <c r="F81" s="625"/>
      <c r="G81" s="604"/>
      <c r="H81" s="606"/>
      <c r="I81" s="600"/>
      <c r="J81" s="600"/>
      <c r="K81" s="630"/>
      <c r="L81" s="682"/>
      <c r="M81" s="684"/>
      <c r="N81" s="600"/>
      <c r="O81" s="600"/>
      <c r="P81" s="331"/>
      <c r="Q81" s="332" t="s">
        <v>259</v>
      </c>
      <c r="R81" s="332">
        <v>1</v>
      </c>
      <c r="S81" s="211"/>
      <c r="T81" s="212"/>
      <c r="U81" s="213"/>
      <c r="V81" s="251"/>
      <c r="W81" s="251"/>
      <c r="X81" s="167"/>
      <c r="Y81" s="251"/>
      <c r="Z81" s="251"/>
      <c r="AA81" s="251"/>
      <c r="AB81" s="251"/>
      <c r="AC81" s="220"/>
      <c r="AD81" s="251"/>
      <c r="AE81" s="222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51"/>
      <c r="AQ81"/>
      <c r="AR81" s="251"/>
      <c r="AS81" s="251"/>
      <c r="AT81" s="251"/>
      <c r="AU81" s="515"/>
      <c r="AV81" s="515"/>
      <c r="AW81" s="515"/>
      <c r="AX81" s="515"/>
      <c r="AY81" s="515"/>
      <c r="AZ81" s="515"/>
      <c r="BA81" s="515"/>
      <c r="BB81" s="774"/>
      <c r="BC81" s="736"/>
      <c r="BD81" s="736"/>
      <c r="BE81" s="736"/>
      <c r="BF81" s="736"/>
      <c r="BG81" s="736"/>
      <c r="BH81" s="736"/>
      <c r="BI81" s="736"/>
      <c r="BJ81" s="313"/>
      <c r="BK81" s="737"/>
      <c r="BL81" s="737"/>
      <c r="BM81" s="737"/>
      <c r="BN81" s="737"/>
      <c r="BO81" s="313"/>
      <c r="BP81" s="313"/>
      <c r="BQ81" s="313"/>
      <c r="BR81" s="313"/>
      <c r="BS81" s="689"/>
      <c r="BT81" s="689"/>
      <c r="BU81" s="313"/>
      <c r="BV81" s="313"/>
      <c r="BW81" s="313"/>
      <c r="BX81" s="313"/>
      <c r="BY81" s="739"/>
      <c r="BZ81" s="739"/>
      <c r="CA81" s="313"/>
      <c r="CB81" s="313"/>
      <c r="CC81" s="313"/>
      <c r="CD81" s="313"/>
      <c r="CE81" s="313"/>
      <c r="CF81" s="690"/>
      <c r="CG81" s="690"/>
      <c r="CH81" s="690"/>
      <c r="CI81" s="690"/>
      <c r="CJ81" s="690"/>
      <c r="CK81" s="313"/>
      <c r="CL81" s="313"/>
      <c r="CM81" s="313"/>
      <c r="CN81" s="313"/>
      <c r="CO81" s="313"/>
      <c r="CP81" s="313"/>
      <c r="CQ81" s="313"/>
      <c r="CR81" s="313"/>
      <c r="CS81" s="313"/>
      <c r="CT81" s="313"/>
      <c r="CU81" s="313"/>
      <c r="CV81" s="313"/>
      <c r="CW81" s="313"/>
    </row>
    <row r="82" spans="1:101" ht="11.25" customHeight="1">
      <c r="A82" s="322"/>
      <c r="C82" s="265"/>
      <c r="D82" s="265"/>
      <c r="E82" s="604"/>
      <c r="F82" s="625"/>
      <c r="G82" s="604"/>
      <c r="H82" s="606"/>
      <c r="I82" s="600"/>
      <c r="J82" s="600"/>
      <c r="K82" s="630"/>
      <c r="L82" s="682"/>
      <c r="M82" s="684"/>
      <c r="N82" s="600"/>
      <c r="O82" s="600"/>
      <c r="P82" s="331"/>
      <c r="Q82" s="249" t="s">
        <v>258</v>
      </c>
      <c r="R82" s="332">
        <v>1</v>
      </c>
      <c r="S82" s="211"/>
      <c r="T82" s="212"/>
      <c r="U82" s="213"/>
      <c r="V82" s="214"/>
      <c r="W82" s="251"/>
      <c r="X82" s="167"/>
      <c r="Y82" s="251"/>
      <c r="Z82" s="251"/>
      <c r="AA82" s="218"/>
      <c r="AB82" s="251"/>
      <c r="AC82" s="220"/>
      <c r="AD82" s="251"/>
      <c r="AE82" s="222"/>
      <c r="AF82" s="251"/>
      <c r="AG82" s="251"/>
      <c r="AH82" s="225"/>
      <c r="AI82" s="226"/>
      <c r="AJ82" s="251"/>
      <c r="AK82" s="251"/>
      <c r="AL82" s="251"/>
      <c r="AM82" s="251"/>
      <c r="AN82" s="251"/>
      <c r="AO82" s="251"/>
      <c r="AP82" s="251"/>
      <c r="AQ82" s="184"/>
      <c r="AR82" s="251"/>
      <c r="AS82" s="251"/>
      <c r="AT82" s="251"/>
      <c r="AU82" s="515"/>
      <c r="AV82" s="515"/>
      <c r="AW82" s="515"/>
      <c r="AX82" s="515"/>
      <c r="AY82" s="213"/>
      <c r="AZ82" s="213"/>
      <c r="BA82" s="213"/>
      <c r="BB82" s="774"/>
      <c r="BC82" s="736"/>
      <c r="BD82" s="736"/>
      <c r="BE82" s="736"/>
      <c r="BF82" s="736"/>
      <c r="BG82" s="736"/>
      <c r="BH82" s="736"/>
      <c r="BI82" s="736"/>
      <c r="BJ82" s="313"/>
      <c r="BK82" s="737"/>
      <c r="BL82" s="737"/>
      <c r="BM82" s="737"/>
      <c r="BN82" s="737"/>
      <c r="BO82" s="313"/>
      <c r="BP82" s="313"/>
      <c r="BQ82" s="313"/>
      <c r="BR82" s="313"/>
      <c r="BS82" s="689"/>
      <c r="BT82" s="689"/>
      <c r="BU82" s="313"/>
      <c r="BV82" s="313"/>
      <c r="BW82" s="313"/>
      <c r="BX82" s="313"/>
      <c r="BY82" s="739"/>
      <c r="BZ82" s="739"/>
      <c r="CA82" s="313"/>
      <c r="CB82" s="313"/>
      <c r="CC82" s="313"/>
      <c r="CD82" s="313"/>
      <c r="CE82" s="313"/>
      <c r="CF82" s="690"/>
      <c r="CG82" s="690"/>
      <c r="CH82" s="690"/>
      <c r="CI82" s="690"/>
      <c r="CJ82" s="690"/>
      <c r="CK82" s="313"/>
      <c r="CL82" s="313"/>
      <c r="CM82" s="313"/>
      <c r="CN82" s="313"/>
      <c r="CO82" s="313"/>
      <c r="CP82" s="313"/>
      <c r="CQ82" s="313"/>
      <c r="CR82" s="313"/>
      <c r="CS82" s="313"/>
      <c r="CT82" s="313"/>
      <c r="CU82" s="313"/>
      <c r="CV82" s="313"/>
      <c r="CW82" s="313"/>
    </row>
    <row r="83" spans="1:101" ht="11.25" customHeight="1">
      <c r="A83" s="322"/>
      <c r="C83" s="265"/>
      <c r="D83" s="265"/>
      <c r="E83" s="604"/>
      <c r="F83" s="625"/>
      <c r="G83" s="604"/>
      <c r="H83" s="606"/>
      <c r="I83" s="600"/>
      <c r="J83" s="600"/>
      <c r="K83" s="630"/>
      <c r="L83" s="682"/>
      <c r="M83" s="684"/>
      <c r="N83" s="600"/>
      <c r="O83" s="600"/>
      <c r="P83" s="331"/>
      <c r="Q83" s="249" t="s">
        <v>260</v>
      </c>
      <c r="R83" s="332">
        <v>1</v>
      </c>
      <c r="S83" s="211"/>
      <c r="T83" s="212"/>
      <c r="U83" s="213"/>
      <c r="V83" s="214"/>
      <c r="W83" s="251"/>
      <c r="X83" s="167"/>
      <c r="Y83" s="251"/>
      <c r="Z83" s="251"/>
      <c r="AA83" s="218"/>
      <c r="AB83" s="251"/>
      <c r="AC83" s="220"/>
      <c r="AD83" s="251"/>
      <c r="AE83" s="222"/>
      <c r="AF83" s="251"/>
      <c r="AG83" s="251"/>
      <c r="AH83" s="225"/>
      <c r="AI83" s="226"/>
      <c r="AJ83" s="251"/>
      <c r="AK83" s="251"/>
      <c r="AL83" s="251"/>
      <c r="AM83" s="251"/>
      <c r="AN83" s="251"/>
      <c r="AO83" s="251"/>
      <c r="AP83" s="251"/>
      <c r="AQ83" s="184"/>
      <c r="AR83" s="251"/>
      <c r="AS83" s="251"/>
      <c r="AT83" s="251"/>
      <c r="AU83" s="515"/>
      <c r="AV83" s="515"/>
      <c r="AW83" s="515"/>
      <c r="AX83" s="515"/>
      <c r="AY83" s="213"/>
      <c r="AZ83" s="213"/>
      <c r="BA83" s="213"/>
      <c r="BB83" s="774"/>
      <c r="BC83" s="736"/>
      <c r="BD83" s="736"/>
      <c r="BE83" s="736"/>
      <c r="BF83" s="736"/>
      <c r="BG83" s="736"/>
      <c r="BH83" s="736"/>
      <c r="BI83" s="736"/>
      <c r="BJ83" s="313"/>
      <c r="BK83" s="737"/>
      <c r="BL83" s="737"/>
      <c r="BM83" s="737"/>
      <c r="BN83" s="737"/>
      <c r="BO83" s="313"/>
      <c r="BP83" s="313"/>
      <c r="BQ83" s="313"/>
      <c r="BR83" s="313"/>
      <c r="BS83" s="689"/>
      <c r="BT83" s="689"/>
      <c r="BU83" s="313"/>
      <c r="BV83" s="313"/>
      <c r="BW83" s="313"/>
      <c r="BX83" s="313"/>
      <c r="BY83" s="739"/>
      <c r="BZ83" s="739"/>
      <c r="CA83" s="313"/>
      <c r="CB83" s="313"/>
      <c r="CC83" s="313"/>
      <c r="CD83" s="313"/>
      <c r="CE83" s="313"/>
      <c r="CF83" s="690"/>
      <c r="CG83" s="690"/>
      <c r="CH83" s="690"/>
      <c r="CI83" s="690"/>
      <c r="CJ83" s="690"/>
      <c r="CK83" s="313"/>
      <c r="CL83" s="313"/>
      <c r="CM83" s="313"/>
      <c r="CN83" s="313"/>
      <c r="CO83" s="313"/>
      <c r="CP83" s="313"/>
      <c r="CQ83" s="313"/>
      <c r="CR83" s="313"/>
      <c r="CS83" s="313"/>
      <c r="CT83" s="313"/>
      <c r="CU83" s="313"/>
      <c r="CV83" s="313"/>
      <c r="CW83" s="313"/>
    </row>
    <row r="84" spans="1:253" s="122" customFormat="1" ht="5.25" customHeight="1">
      <c r="A84" s="278"/>
      <c r="B84" s="278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  <c r="AH84" s="278"/>
      <c r="AI84" s="278"/>
      <c r="AJ84" s="278"/>
      <c r="AK84" s="278"/>
      <c r="AL84" s="278"/>
      <c r="AM84" s="278"/>
      <c r="AN84" s="278"/>
      <c r="AO84" s="278"/>
      <c r="AP84" s="278"/>
      <c r="AQ84" s="278"/>
      <c r="AR84" s="278"/>
      <c r="AS84" s="278"/>
      <c r="AT84" s="278"/>
      <c r="AU84" s="278"/>
      <c r="AV84" s="278"/>
      <c r="AW84" s="278"/>
      <c r="AX84" s="278"/>
      <c r="AY84" s="278"/>
      <c r="AZ84" s="278"/>
      <c r="BA84" s="278"/>
      <c r="BB84" s="278"/>
      <c r="BC84" s="278"/>
      <c r="BD84" s="278"/>
      <c r="BE84" s="278"/>
      <c r="BF84" s="278"/>
      <c r="BG84" s="278"/>
      <c r="BH84" s="278"/>
      <c r="BI84" s="278"/>
      <c r="BJ84" s="278"/>
      <c r="BK84" s="278"/>
      <c r="BL84" s="278"/>
      <c r="BM84" s="278"/>
      <c r="BN84" s="278"/>
      <c r="BO84" s="278"/>
      <c r="BP84" s="278"/>
      <c r="BQ84" s="278"/>
      <c r="BR84" s="278"/>
      <c r="BS84" s="278"/>
      <c r="BT84" s="278"/>
      <c r="BU84" s="278"/>
      <c r="BV84" s="278"/>
      <c r="BW84" s="278"/>
      <c r="BX84" s="278"/>
      <c r="BY84" s="278"/>
      <c r="BZ84" s="278"/>
      <c r="CA84" s="278"/>
      <c r="CB84" s="278"/>
      <c r="CC84" s="278"/>
      <c r="CD84" s="278"/>
      <c r="CE84" s="278"/>
      <c r="CF84" s="278"/>
      <c r="CG84" s="278"/>
      <c r="CH84" s="278"/>
      <c r="CI84" s="278"/>
      <c r="CJ84" s="278"/>
      <c r="CK84" s="278"/>
      <c r="CL84" s="278"/>
      <c r="CM84" s="278"/>
      <c r="CN84" s="278"/>
      <c r="CO84" s="278"/>
      <c r="CP84" s="278"/>
      <c r="CQ84" s="278"/>
      <c r="CR84" s="278"/>
      <c r="CS84" s="278"/>
      <c r="CT84" s="278"/>
      <c r="CU84" s="278"/>
      <c r="CV84" s="278"/>
      <c r="CW84" s="278"/>
      <c r="HZ84" s="342"/>
      <c r="IA84" s="342"/>
      <c r="IB84" s="342"/>
      <c r="IC84" s="342"/>
      <c r="ID84" s="342"/>
      <c r="IE84" s="342"/>
      <c r="IF84" s="342"/>
      <c r="IG84" s="342"/>
      <c r="IH84" s="342"/>
      <c r="II84" s="342"/>
      <c r="IJ84" s="342"/>
      <c r="IK84" s="342"/>
      <c r="IL84" s="342"/>
      <c r="IM84" s="342"/>
      <c r="IN84" s="342"/>
      <c r="IO84" s="342"/>
      <c r="IP84" s="342"/>
      <c r="IQ84" s="342"/>
      <c r="IR84" s="342"/>
      <c r="IS84" s="342"/>
    </row>
    <row r="85" spans="1:101" ht="11.25" customHeight="1">
      <c r="A85" s="364" t="s">
        <v>286</v>
      </c>
      <c r="B85" s="677" t="s">
        <v>415</v>
      </c>
      <c r="C85" s="307" t="s">
        <v>276</v>
      </c>
      <c r="D85" s="323">
        <v>10000</v>
      </c>
      <c r="E85" s="604">
        <v>128</v>
      </c>
      <c r="F85" s="605">
        <v>12</v>
      </c>
      <c r="G85" s="604">
        <v>8.8</v>
      </c>
      <c r="H85" s="384" t="s">
        <v>373</v>
      </c>
      <c r="I85" s="600">
        <v>3800</v>
      </c>
      <c r="J85" s="600">
        <v>65600</v>
      </c>
      <c r="K85" s="607">
        <v>950</v>
      </c>
      <c r="L85" s="682" t="s">
        <v>388</v>
      </c>
      <c r="M85" s="349" t="s">
        <v>310</v>
      </c>
      <c r="N85" s="600">
        <v>19000</v>
      </c>
      <c r="O85" s="600">
        <v>570</v>
      </c>
      <c r="P85" s="331">
        <f>SUM(R85:R87)</f>
        <v>14</v>
      </c>
      <c r="Q85" s="249" t="s">
        <v>328</v>
      </c>
      <c r="R85" s="332">
        <v>10</v>
      </c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251"/>
      <c r="AL85" s="251"/>
      <c r="AM85" s="251"/>
      <c r="AN85" s="251"/>
      <c r="AO85" s="251"/>
      <c r="AP85" s="230"/>
      <c r="AQ85" s="251"/>
      <c r="AR85" s="251"/>
      <c r="AS85" s="311"/>
      <c r="AT85" s="251"/>
      <c r="AU85" s="515"/>
      <c r="AV85" s="515"/>
      <c r="AW85" s="515"/>
      <c r="AX85" s="515"/>
      <c r="AY85" s="213"/>
      <c r="AZ85" s="213"/>
      <c r="BA85" s="213"/>
      <c r="BB85" s="774"/>
      <c r="BC85" s="390"/>
      <c r="BD85" s="390"/>
      <c r="BE85" s="390"/>
      <c r="BF85" s="390"/>
      <c r="BG85" s="390"/>
      <c r="BH85" s="390"/>
      <c r="BI85" s="390"/>
      <c r="BJ85" s="390"/>
      <c r="BK85" s="390"/>
      <c r="BL85" s="390"/>
      <c r="BM85" s="390"/>
      <c r="BN85" s="390"/>
      <c r="BO85" s="390"/>
      <c r="BP85" s="390"/>
      <c r="BQ85" s="390"/>
      <c r="BR85" s="390"/>
      <c r="BS85" s="390"/>
      <c r="BT85" s="390"/>
      <c r="BU85" s="390"/>
      <c r="BV85" s="801"/>
      <c r="BW85" s="390"/>
      <c r="BX85" s="390"/>
      <c r="BY85" s="390"/>
      <c r="BZ85" s="390"/>
      <c r="CA85" s="390"/>
      <c r="CB85" s="390"/>
      <c r="CC85" s="390"/>
      <c r="CD85" s="390"/>
      <c r="CE85" s="390"/>
      <c r="CF85" s="390"/>
      <c r="CG85" s="390"/>
      <c r="CH85" s="390"/>
      <c r="CI85" s="390"/>
      <c r="CJ85" s="390"/>
      <c r="CK85" s="390"/>
      <c r="CL85" s="390"/>
      <c r="CM85" s="690"/>
      <c r="CN85" s="390"/>
      <c r="CO85" s="390"/>
      <c r="CP85" s="802"/>
      <c r="CQ85" s="390"/>
      <c r="CR85" s="390"/>
      <c r="CS85" s="390"/>
      <c r="CT85" s="390"/>
      <c r="CU85" s="390"/>
      <c r="CV85" s="390"/>
      <c r="CW85" s="390"/>
    </row>
    <row r="86" spans="1:101" ht="11.25" customHeight="1">
      <c r="A86" s="364"/>
      <c r="B86" s="677"/>
      <c r="C86" s="307" t="s">
        <v>277</v>
      </c>
      <c r="D86" s="323"/>
      <c r="E86" s="604"/>
      <c r="F86" s="605"/>
      <c r="G86" s="604"/>
      <c r="H86" s="606"/>
      <c r="I86" s="600"/>
      <c r="J86" s="600"/>
      <c r="K86" s="607"/>
      <c r="L86" s="682"/>
      <c r="M86" s="349"/>
      <c r="N86" s="600"/>
      <c r="O86" s="600"/>
      <c r="P86" s="331"/>
      <c r="Q86" s="249" t="s">
        <v>261</v>
      </c>
      <c r="R86" s="332">
        <v>2</v>
      </c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251"/>
      <c r="AL86" s="251"/>
      <c r="AM86" s="251"/>
      <c r="AN86" s="251"/>
      <c r="AO86" s="251"/>
      <c r="AP86" s="230"/>
      <c r="AQ86" s="251"/>
      <c r="AR86" s="251"/>
      <c r="AS86" s="251"/>
      <c r="AT86" s="251"/>
      <c r="AU86" s="515"/>
      <c r="AV86" s="515"/>
      <c r="AW86" s="515"/>
      <c r="AX86" s="515"/>
      <c r="AY86" s="515"/>
      <c r="AZ86" s="515"/>
      <c r="BA86" s="515"/>
      <c r="BB86" s="774"/>
      <c r="BC86" s="390"/>
      <c r="BD86" s="390"/>
      <c r="BE86" s="390"/>
      <c r="BF86" s="390"/>
      <c r="BG86" s="390"/>
      <c r="BH86" s="390"/>
      <c r="BI86" s="390"/>
      <c r="BJ86" s="390"/>
      <c r="BK86" s="390"/>
      <c r="BL86" s="390"/>
      <c r="BM86" s="390"/>
      <c r="BN86" s="390"/>
      <c r="BO86" s="390"/>
      <c r="BP86" s="390"/>
      <c r="BQ86" s="390"/>
      <c r="BR86" s="390"/>
      <c r="BS86" s="390"/>
      <c r="BT86" s="390"/>
      <c r="BU86" s="390"/>
      <c r="BV86" s="390"/>
      <c r="BW86" s="390"/>
      <c r="BX86" s="390"/>
      <c r="BY86" s="390"/>
      <c r="BZ86" s="390"/>
      <c r="CA86" s="390"/>
      <c r="CB86" s="390"/>
      <c r="CC86" s="390"/>
      <c r="CD86" s="390"/>
      <c r="CE86" s="390"/>
      <c r="CF86" s="390"/>
      <c r="CG86" s="390"/>
      <c r="CH86" s="390"/>
      <c r="CI86" s="390"/>
      <c r="CJ86" s="390"/>
      <c r="CK86" s="390"/>
      <c r="CL86" s="390"/>
      <c r="CM86" s="390"/>
      <c r="CN86" s="390"/>
      <c r="CO86" s="390"/>
      <c r="CP86" s="390"/>
      <c r="CQ86" s="390"/>
      <c r="CR86" s="390"/>
      <c r="CS86" s="390"/>
      <c r="CT86" s="390"/>
      <c r="CU86" s="390"/>
      <c r="CV86" s="390"/>
      <c r="CW86" s="390"/>
    </row>
    <row r="87" spans="1:101" ht="11.25" customHeight="1">
      <c r="A87" s="364"/>
      <c r="B87" s="677"/>
      <c r="C87" s="323"/>
      <c r="D87" s="323"/>
      <c r="E87" s="604"/>
      <c r="F87" s="605"/>
      <c r="G87" s="604"/>
      <c r="H87" s="606"/>
      <c r="I87" s="600"/>
      <c r="J87" s="600"/>
      <c r="K87" s="607"/>
      <c r="L87" s="682"/>
      <c r="M87" s="349"/>
      <c r="N87" s="600"/>
      <c r="O87" s="600"/>
      <c r="P87" s="331"/>
      <c r="Q87" s="249" t="s">
        <v>262</v>
      </c>
      <c r="R87" s="332">
        <v>2</v>
      </c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30"/>
      <c r="AQ87" s="251"/>
      <c r="AR87" s="251"/>
      <c r="AS87" s="251"/>
      <c r="AT87" s="251"/>
      <c r="AU87" s="515"/>
      <c r="AV87" s="515"/>
      <c r="AW87" s="515"/>
      <c r="AX87" s="515"/>
      <c r="AY87" s="515"/>
      <c r="AZ87" s="515"/>
      <c r="BA87" s="515"/>
      <c r="BB87" s="774"/>
      <c r="BC87" s="390"/>
      <c r="BD87" s="390"/>
      <c r="BE87" s="390"/>
      <c r="BF87" s="390"/>
      <c r="BG87" s="390"/>
      <c r="BH87" s="390"/>
      <c r="BI87" s="390"/>
      <c r="BJ87" s="390"/>
      <c r="BK87" s="390"/>
      <c r="BL87" s="390"/>
      <c r="BM87" s="390"/>
      <c r="BN87" s="390"/>
      <c r="BO87" s="390"/>
      <c r="BP87" s="390"/>
      <c r="BQ87" s="390"/>
      <c r="BR87" s="390"/>
      <c r="BS87" s="390"/>
      <c r="BT87" s="390"/>
      <c r="BU87" s="390"/>
      <c r="BV87" s="390"/>
      <c r="BW87" s="390"/>
      <c r="BX87" s="390"/>
      <c r="BY87" s="390"/>
      <c r="BZ87" s="390"/>
      <c r="CA87" s="390"/>
      <c r="CB87" s="390"/>
      <c r="CC87" s="390"/>
      <c r="CD87" s="390"/>
      <c r="CE87" s="390"/>
      <c r="CF87" s="390"/>
      <c r="CG87" s="390"/>
      <c r="CH87" s="390"/>
      <c r="CI87" s="390"/>
      <c r="CJ87" s="390"/>
      <c r="CK87" s="390"/>
      <c r="CL87" s="390"/>
      <c r="CM87" s="390"/>
      <c r="CN87" s="390"/>
      <c r="CO87" s="390"/>
      <c r="CP87" s="390"/>
      <c r="CQ87" s="390"/>
      <c r="CR87" s="390"/>
      <c r="CS87" s="390"/>
      <c r="CT87" s="390"/>
      <c r="CU87" s="390"/>
      <c r="CV87" s="390"/>
      <c r="CW87" s="390"/>
    </row>
    <row r="88" spans="1:253" s="122" customFormat="1" ht="5.25" customHeight="1">
      <c r="A88" s="364"/>
      <c r="B88" s="278"/>
      <c r="C88" s="278"/>
      <c r="D88" s="278"/>
      <c r="E88" s="278"/>
      <c r="F88" s="278"/>
      <c r="G88" s="278"/>
      <c r="H88" s="278"/>
      <c r="I88" s="278"/>
      <c r="J88" s="278"/>
      <c r="K88" s="278"/>
      <c r="L88" s="278"/>
      <c r="M88" s="278"/>
      <c r="N88" s="278"/>
      <c r="O88" s="278"/>
      <c r="P88" s="278"/>
      <c r="Q88" s="278"/>
      <c r="R88" s="278"/>
      <c r="S88" s="278"/>
      <c r="T88" s="278"/>
      <c r="U88" s="278"/>
      <c r="V88" s="278"/>
      <c r="W88" s="278"/>
      <c r="X88" s="278"/>
      <c r="Y88" s="278"/>
      <c r="Z88" s="278"/>
      <c r="AA88" s="278"/>
      <c r="AB88" s="278"/>
      <c r="AC88" s="278"/>
      <c r="AD88" s="278"/>
      <c r="AE88" s="278"/>
      <c r="AF88" s="278"/>
      <c r="AG88" s="278"/>
      <c r="AH88" s="278"/>
      <c r="AI88" s="278"/>
      <c r="AJ88" s="278"/>
      <c r="AK88" s="278"/>
      <c r="AL88" s="278"/>
      <c r="AM88" s="278"/>
      <c r="AN88" s="278"/>
      <c r="AO88" s="278"/>
      <c r="AP88" s="278"/>
      <c r="AQ88" s="278"/>
      <c r="AR88" s="278"/>
      <c r="AS88" s="278"/>
      <c r="AT88" s="278"/>
      <c r="AU88" s="278"/>
      <c r="AV88" s="278"/>
      <c r="AW88" s="278"/>
      <c r="AX88" s="278"/>
      <c r="AY88" s="278"/>
      <c r="AZ88" s="278"/>
      <c r="BA88" s="278"/>
      <c r="BB88" s="278"/>
      <c r="BC88" s="278"/>
      <c r="BD88" s="278"/>
      <c r="BE88" s="278"/>
      <c r="BF88" s="278"/>
      <c r="BG88" s="278"/>
      <c r="BH88" s="278"/>
      <c r="BI88" s="278"/>
      <c r="BJ88" s="278"/>
      <c r="BK88" s="278"/>
      <c r="BL88" s="278"/>
      <c r="BM88" s="278"/>
      <c r="BN88" s="278"/>
      <c r="BO88" s="278"/>
      <c r="BP88" s="278"/>
      <c r="BQ88" s="278"/>
      <c r="BR88" s="278"/>
      <c r="BS88" s="278"/>
      <c r="BT88" s="278"/>
      <c r="BU88" s="278"/>
      <c r="BV88" s="278"/>
      <c r="BW88" s="278"/>
      <c r="BX88" s="278"/>
      <c r="BY88" s="278"/>
      <c r="BZ88" s="278"/>
      <c r="CA88" s="278"/>
      <c r="CB88" s="278"/>
      <c r="CC88" s="278"/>
      <c r="CD88" s="278"/>
      <c r="CE88" s="278"/>
      <c r="CF88" s="278"/>
      <c r="CG88" s="278"/>
      <c r="CH88" s="278"/>
      <c r="CI88" s="278"/>
      <c r="CJ88" s="278"/>
      <c r="CK88" s="278"/>
      <c r="CL88" s="278"/>
      <c r="CM88" s="278"/>
      <c r="CN88" s="278"/>
      <c r="CO88" s="278"/>
      <c r="CP88" s="278"/>
      <c r="CQ88" s="278"/>
      <c r="CR88" s="278"/>
      <c r="CS88" s="278"/>
      <c r="CT88" s="278"/>
      <c r="CU88" s="278"/>
      <c r="CV88" s="278"/>
      <c r="CW88" s="278"/>
      <c r="HZ88" s="342"/>
      <c r="IA88" s="342"/>
      <c r="IB88" s="342"/>
      <c r="IC88" s="342"/>
      <c r="ID88" s="342"/>
      <c r="IE88" s="342"/>
      <c r="IF88" s="342"/>
      <c r="IG88" s="342"/>
      <c r="IH88" s="342"/>
      <c r="II88" s="342"/>
      <c r="IJ88" s="342"/>
      <c r="IK88" s="342"/>
      <c r="IL88" s="342"/>
      <c r="IM88" s="342"/>
      <c r="IN88" s="342"/>
      <c r="IO88" s="342"/>
      <c r="IP88" s="342"/>
      <c r="IQ88" s="342"/>
      <c r="IR88" s="342"/>
      <c r="IS88" s="342"/>
    </row>
    <row r="89" spans="1:101" ht="11.25" customHeight="1">
      <c r="A89" s="364"/>
      <c r="B89" s="523" t="s">
        <v>416</v>
      </c>
      <c r="C89" s="307" t="s">
        <v>276</v>
      </c>
      <c r="D89" s="323">
        <v>3333</v>
      </c>
      <c r="E89" s="604">
        <v>110</v>
      </c>
      <c r="F89" s="605">
        <v>10</v>
      </c>
      <c r="G89" s="604">
        <v>2.4</v>
      </c>
      <c r="H89" s="803" t="s">
        <v>417</v>
      </c>
      <c r="I89" s="638">
        <v>4000</v>
      </c>
      <c r="J89" s="600">
        <v>67500</v>
      </c>
      <c r="K89" s="607">
        <v>850</v>
      </c>
      <c r="L89" s="682" t="s">
        <v>388</v>
      </c>
      <c r="M89" s="349" t="s">
        <v>310</v>
      </c>
      <c r="N89" s="600">
        <v>19500</v>
      </c>
      <c r="O89" s="600">
        <v>580</v>
      </c>
      <c r="P89" s="388">
        <f>SUM(R89:R92)</f>
        <v>14</v>
      </c>
      <c r="Q89" s="249" t="s">
        <v>328</v>
      </c>
      <c r="R89" s="389">
        <v>8</v>
      </c>
      <c r="S89" s="251"/>
      <c r="T89" s="251"/>
      <c r="U89" s="251"/>
      <c r="V89" s="251"/>
      <c r="W89" s="251"/>
      <c r="X89" s="251"/>
      <c r="Y89" s="251"/>
      <c r="Z89" s="251"/>
      <c r="AA89" s="251"/>
      <c r="AB89" s="251"/>
      <c r="AC89" s="251"/>
      <c r="AD89" s="251"/>
      <c r="AE89" s="251"/>
      <c r="AF89" s="251"/>
      <c r="AG89" s="251"/>
      <c r="AH89" s="251"/>
      <c r="AI89" s="251"/>
      <c r="AJ89" s="251"/>
      <c r="AK89" s="251"/>
      <c r="AL89" s="251"/>
      <c r="AM89" s="251"/>
      <c r="AN89" s="251"/>
      <c r="AO89" s="251"/>
      <c r="AP89" s="230"/>
      <c r="AQ89" s="251"/>
      <c r="AR89" s="251"/>
      <c r="AS89" s="311"/>
      <c r="AT89" s="251"/>
      <c r="AU89" s="515"/>
      <c r="AV89" s="515"/>
      <c r="AW89" s="515"/>
      <c r="AX89" s="515"/>
      <c r="AY89" s="213"/>
      <c r="AZ89" s="515"/>
      <c r="BA89" s="213"/>
      <c r="BB89" s="774"/>
      <c r="BC89" s="313"/>
      <c r="BD89" s="313"/>
      <c r="BE89" s="313"/>
      <c r="BF89" s="313"/>
      <c r="BG89" s="313"/>
      <c r="BH89" s="313"/>
      <c r="BI89" s="313"/>
      <c r="BJ89" s="313"/>
      <c r="BK89" s="313"/>
      <c r="BL89" s="313"/>
      <c r="BM89" s="313"/>
      <c r="BN89" s="313"/>
      <c r="BO89" s="313"/>
      <c r="BP89" s="313"/>
      <c r="BQ89" s="313"/>
      <c r="BR89" s="313"/>
      <c r="BS89" s="313"/>
      <c r="BT89" s="313"/>
      <c r="BU89" s="313"/>
      <c r="BV89" s="801"/>
      <c r="BW89" s="313"/>
      <c r="BX89" s="313"/>
      <c r="BY89" s="313"/>
      <c r="BZ89" s="313"/>
      <c r="CA89" s="313"/>
      <c r="CB89" s="313"/>
      <c r="CC89" s="313"/>
      <c r="CD89" s="313"/>
      <c r="CE89" s="313"/>
      <c r="CF89" s="313"/>
      <c r="CG89" s="313"/>
      <c r="CH89" s="313"/>
      <c r="CI89" s="313"/>
      <c r="CJ89" s="313"/>
      <c r="CK89" s="313"/>
      <c r="CL89" s="313"/>
      <c r="CM89" s="690"/>
      <c r="CN89" s="313"/>
      <c r="CO89" s="313"/>
      <c r="CP89" s="802"/>
      <c r="CQ89" s="313"/>
      <c r="CR89" s="313"/>
      <c r="CS89" s="313"/>
      <c r="CT89" s="313"/>
      <c r="CU89" s="313"/>
      <c r="CV89" s="313"/>
      <c r="CW89" s="313"/>
    </row>
    <row r="90" spans="1:101" ht="11.25" customHeight="1">
      <c r="A90" s="364"/>
      <c r="B90" s="523"/>
      <c r="C90" s="307" t="s">
        <v>277</v>
      </c>
      <c r="D90" s="323"/>
      <c r="E90" s="604"/>
      <c r="F90" s="605"/>
      <c r="G90" s="604"/>
      <c r="H90" s="606"/>
      <c r="I90" s="600"/>
      <c r="J90" s="600"/>
      <c r="K90" s="607"/>
      <c r="L90" s="682"/>
      <c r="M90" s="349"/>
      <c r="N90" s="600"/>
      <c r="O90" s="600"/>
      <c r="P90" s="388"/>
      <c r="Q90" s="249" t="s">
        <v>258</v>
      </c>
      <c r="R90" s="389">
        <v>2</v>
      </c>
      <c r="S90" s="251"/>
      <c r="T90" s="251"/>
      <c r="U90" s="251"/>
      <c r="V90" s="251"/>
      <c r="W90" s="251"/>
      <c r="X90" s="251"/>
      <c r="Y90" s="251"/>
      <c r="Z90" s="251"/>
      <c r="AA90" s="251"/>
      <c r="AB90" s="251"/>
      <c r="AC90" s="251"/>
      <c r="AD90" s="251"/>
      <c r="AE90" s="251"/>
      <c r="AF90" s="251"/>
      <c r="AG90" s="251"/>
      <c r="AH90" s="251"/>
      <c r="AI90" s="251"/>
      <c r="AJ90" s="251"/>
      <c r="AK90" s="251"/>
      <c r="AL90" s="251"/>
      <c r="AM90" s="251"/>
      <c r="AN90" s="251"/>
      <c r="AO90" s="251"/>
      <c r="AP90" s="230"/>
      <c r="AQ90" s="251"/>
      <c r="AR90" s="251"/>
      <c r="AS90" s="311"/>
      <c r="AT90" s="251"/>
      <c r="AU90" s="515"/>
      <c r="AV90" s="515"/>
      <c r="AW90" s="515"/>
      <c r="AX90" s="515"/>
      <c r="AY90" s="213"/>
      <c r="AZ90" s="515"/>
      <c r="BA90" s="213"/>
      <c r="BB90" s="774"/>
      <c r="BC90" s="313"/>
      <c r="BD90" s="313"/>
      <c r="BE90" s="313"/>
      <c r="BF90" s="313"/>
      <c r="BG90" s="313"/>
      <c r="BH90" s="313"/>
      <c r="BI90" s="313"/>
      <c r="BJ90" s="313"/>
      <c r="BK90" s="313"/>
      <c r="BL90" s="313"/>
      <c r="BM90" s="313"/>
      <c r="BN90" s="313"/>
      <c r="BO90" s="313"/>
      <c r="BP90" s="313"/>
      <c r="BQ90" s="313"/>
      <c r="BR90" s="313"/>
      <c r="BS90" s="313"/>
      <c r="BT90" s="313"/>
      <c r="BU90" s="313"/>
      <c r="BV90" s="313"/>
      <c r="BW90" s="313"/>
      <c r="BX90" s="313"/>
      <c r="BY90" s="313"/>
      <c r="BZ90" s="313"/>
      <c r="CA90" s="313"/>
      <c r="CB90" s="313"/>
      <c r="CC90" s="313"/>
      <c r="CD90" s="313"/>
      <c r="CE90" s="313"/>
      <c r="CF90" s="313"/>
      <c r="CG90" s="313"/>
      <c r="CH90" s="313"/>
      <c r="CI90" s="313"/>
      <c r="CJ90" s="313"/>
      <c r="CK90" s="313"/>
      <c r="CL90" s="313"/>
      <c r="CM90" s="313"/>
      <c r="CN90" s="313"/>
      <c r="CO90" s="313"/>
      <c r="CP90" s="313"/>
      <c r="CQ90" s="313"/>
      <c r="CR90" s="313"/>
      <c r="CS90" s="313"/>
      <c r="CT90" s="313"/>
      <c r="CU90" s="313"/>
      <c r="CV90" s="313"/>
      <c r="CW90" s="313"/>
    </row>
    <row r="91" spans="1:101" ht="11.25" customHeight="1">
      <c r="A91" s="364"/>
      <c r="B91" s="523"/>
      <c r="C91" s="323"/>
      <c r="D91" s="323"/>
      <c r="E91" s="604"/>
      <c r="F91" s="605"/>
      <c r="G91" s="604"/>
      <c r="H91" s="606"/>
      <c r="I91" s="600"/>
      <c r="J91" s="600"/>
      <c r="K91" s="607"/>
      <c r="L91" s="682"/>
      <c r="M91" s="349"/>
      <c r="N91" s="600"/>
      <c r="O91" s="600"/>
      <c r="P91" s="388"/>
      <c r="Q91" s="249" t="s">
        <v>259</v>
      </c>
      <c r="R91" s="389">
        <v>2</v>
      </c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  <c r="AD91" s="251"/>
      <c r="AE91" s="251"/>
      <c r="AF91" s="251"/>
      <c r="AG91" s="251"/>
      <c r="AH91" s="251"/>
      <c r="AI91" s="251"/>
      <c r="AJ91" s="251"/>
      <c r="AK91" s="251"/>
      <c r="AL91" s="251"/>
      <c r="AM91" s="251"/>
      <c r="AN91" s="251"/>
      <c r="AO91" s="251"/>
      <c r="AP91" s="230"/>
      <c r="AQ91" s="251"/>
      <c r="AR91" s="251"/>
      <c r="AS91" s="311"/>
      <c r="AT91" s="251"/>
      <c r="AU91" s="515"/>
      <c r="AV91" s="515"/>
      <c r="AW91" s="515"/>
      <c r="AX91" s="515"/>
      <c r="AY91" s="213"/>
      <c r="AZ91" s="515"/>
      <c r="BA91" s="213"/>
      <c r="BB91" s="774"/>
      <c r="BC91" s="313"/>
      <c r="BD91" s="313"/>
      <c r="BE91" s="313"/>
      <c r="BF91" s="313"/>
      <c r="BG91" s="313"/>
      <c r="BH91" s="313"/>
      <c r="BI91" s="313"/>
      <c r="BJ91" s="313"/>
      <c r="BK91" s="313"/>
      <c r="BL91" s="313"/>
      <c r="BM91" s="313"/>
      <c r="BN91" s="313"/>
      <c r="BO91" s="313"/>
      <c r="BP91" s="313"/>
      <c r="BQ91" s="313"/>
      <c r="BR91" s="313"/>
      <c r="BS91" s="313"/>
      <c r="BT91" s="313"/>
      <c r="BU91" s="313"/>
      <c r="BV91" s="313"/>
      <c r="BW91" s="313"/>
      <c r="BX91" s="313"/>
      <c r="BY91" s="313"/>
      <c r="BZ91" s="313"/>
      <c r="CA91" s="313"/>
      <c r="CB91" s="313"/>
      <c r="CC91" s="313"/>
      <c r="CD91" s="313"/>
      <c r="CE91" s="313"/>
      <c r="CF91" s="313"/>
      <c r="CG91" s="313"/>
      <c r="CH91" s="313"/>
      <c r="CI91" s="313"/>
      <c r="CJ91" s="313"/>
      <c r="CK91" s="313"/>
      <c r="CL91" s="313"/>
      <c r="CM91" s="313"/>
      <c r="CN91" s="313"/>
      <c r="CO91" s="313"/>
      <c r="CP91" s="313"/>
      <c r="CQ91" s="313"/>
      <c r="CR91" s="313"/>
      <c r="CS91" s="313"/>
      <c r="CT91" s="313"/>
      <c r="CU91" s="313"/>
      <c r="CV91" s="313"/>
      <c r="CW91" s="313"/>
    </row>
    <row r="92" spans="1:101" ht="11.25" customHeight="1">
      <c r="A92" s="364"/>
      <c r="B92" s="523"/>
      <c r="C92" s="375"/>
      <c r="D92" s="804"/>
      <c r="E92" s="669"/>
      <c r="F92" s="670"/>
      <c r="G92" s="669"/>
      <c r="H92" s="620"/>
      <c r="I92" s="671"/>
      <c r="J92" s="671"/>
      <c r="K92" s="672"/>
      <c r="L92" s="805"/>
      <c r="M92" s="349"/>
      <c r="N92" s="671"/>
      <c r="O92" s="671"/>
      <c r="P92" s="388"/>
      <c r="Q92" s="249" t="s">
        <v>260</v>
      </c>
      <c r="R92" s="389">
        <v>2</v>
      </c>
      <c r="S92" s="251"/>
      <c r="T92" s="251"/>
      <c r="U92" s="251"/>
      <c r="V92" s="251"/>
      <c r="W92" s="251"/>
      <c r="X92" s="251"/>
      <c r="Y92" s="251"/>
      <c r="Z92" s="251"/>
      <c r="AA92" s="251"/>
      <c r="AB92" s="251"/>
      <c r="AC92" s="251"/>
      <c r="AD92" s="251"/>
      <c r="AE92" s="251"/>
      <c r="AF92" s="251"/>
      <c r="AG92" s="251"/>
      <c r="AH92" s="251"/>
      <c r="AI92" s="251"/>
      <c r="AJ92" s="251"/>
      <c r="AK92" s="251"/>
      <c r="AL92" s="251"/>
      <c r="AM92" s="251"/>
      <c r="AN92" s="251"/>
      <c r="AO92" s="251"/>
      <c r="AP92" s="230"/>
      <c r="AQ92" s="251"/>
      <c r="AR92" s="251"/>
      <c r="AS92" s="311"/>
      <c r="AT92" s="251"/>
      <c r="AU92" s="515"/>
      <c r="AV92" s="515"/>
      <c r="AW92" s="515"/>
      <c r="AX92" s="515"/>
      <c r="AY92" s="213"/>
      <c r="AZ92" s="515"/>
      <c r="BA92" s="213"/>
      <c r="BB92" s="774"/>
      <c r="BC92" s="313"/>
      <c r="BD92" s="313"/>
      <c r="BE92" s="313"/>
      <c r="BF92" s="313"/>
      <c r="BG92" s="313"/>
      <c r="BH92" s="313"/>
      <c r="BI92" s="313"/>
      <c r="BJ92" s="313"/>
      <c r="BK92" s="313"/>
      <c r="BL92" s="313"/>
      <c r="BM92" s="313"/>
      <c r="BN92" s="313"/>
      <c r="BO92" s="313"/>
      <c r="BP92" s="313"/>
      <c r="BQ92" s="313"/>
      <c r="BR92" s="313"/>
      <c r="BS92" s="313"/>
      <c r="BT92" s="313"/>
      <c r="BU92" s="313"/>
      <c r="BV92" s="313"/>
      <c r="BW92" s="313"/>
      <c r="BX92" s="313"/>
      <c r="BY92" s="313"/>
      <c r="BZ92" s="313"/>
      <c r="CA92" s="313"/>
      <c r="CB92" s="313"/>
      <c r="CC92" s="313"/>
      <c r="CD92" s="313"/>
      <c r="CE92" s="313"/>
      <c r="CF92" s="313"/>
      <c r="CG92" s="313"/>
      <c r="CH92" s="313"/>
      <c r="CI92" s="313"/>
      <c r="CJ92" s="313"/>
      <c r="CK92" s="313"/>
      <c r="CL92" s="313"/>
      <c r="CM92" s="313"/>
      <c r="CN92" s="313"/>
      <c r="CO92" s="313"/>
      <c r="CP92" s="313"/>
      <c r="CQ92" s="313"/>
      <c r="CR92" s="313"/>
      <c r="CS92" s="313"/>
      <c r="CT92" s="313"/>
      <c r="CU92" s="313"/>
      <c r="CV92" s="313"/>
      <c r="CW92" s="313"/>
    </row>
    <row r="93" spans="1:253" s="122" customFormat="1" ht="5.25" customHeight="1">
      <c r="A93" s="278"/>
      <c r="B93" s="278"/>
      <c r="C93" s="278"/>
      <c r="D93" s="278"/>
      <c r="E93" s="278"/>
      <c r="F93" s="278"/>
      <c r="G93" s="278"/>
      <c r="H93" s="278"/>
      <c r="I93" s="278"/>
      <c r="J93" s="278"/>
      <c r="K93" s="278"/>
      <c r="L93" s="278"/>
      <c r="M93" s="278"/>
      <c r="N93" s="278"/>
      <c r="O93" s="278"/>
      <c r="P93" s="278"/>
      <c r="Q93" s="278"/>
      <c r="R93" s="278"/>
      <c r="S93" s="278"/>
      <c r="T93" s="278"/>
      <c r="U93" s="278"/>
      <c r="V93" s="278"/>
      <c r="W93" s="278"/>
      <c r="X93" s="278"/>
      <c r="Y93" s="278"/>
      <c r="Z93" s="278"/>
      <c r="AA93" s="278"/>
      <c r="AB93" s="278"/>
      <c r="AC93" s="278"/>
      <c r="AD93" s="278"/>
      <c r="AE93" s="278"/>
      <c r="AF93" s="278"/>
      <c r="AG93" s="278"/>
      <c r="AH93" s="278"/>
      <c r="AI93" s="278"/>
      <c r="AJ93" s="278"/>
      <c r="AK93" s="278"/>
      <c r="AL93" s="278"/>
      <c r="AM93" s="278"/>
      <c r="AN93" s="278"/>
      <c r="AO93" s="278"/>
      <c r="AP93" s="278"/>
      <c r="AQ93" s="278"/>
      <c r="AR93" s="278"/>
      <c r="AS93" s="278"/>
      <c r="AT93" s="278"/>
      <c r="AU93" s="278"/>
      <c r="AV93" s="278"/>
      <c r="AW93" s="278"/>
      <c r="AX93" s="278"/>
      <c r="AY93" s="278"/>
      <c r="AZ93" s="278"/>
      <c r="BA93" s="278"/>
      <c r="BB93" s="278"/>
      <c r="BC93" s="278"/>
      <c r="BD93" s="278"/>
      <c r="BE93" s="278"/>
      <c r="BF93" s="278"/>
      <c r="BG93" s="278"/>
      <c r="BH93" s="278"/>
      <c r="BI93" s="278"/>
      <c r="BJ93" s="278"/>
      <c r="BK93" s="278"/>
      <c r="BL93" s="278"/>
      <c r="BM93" s="278"/>
      <c r="BN93" s="278"/>
      <c r="BO93" s="278"/>
      <c r="BP93" s="278"/>
      <c r="BQ93" s="278"/>
      <c r="BR93" s="278"/>
      <c r="BS93" s="278"/>
      <c r="BT93" s="278"/>
      <c r="BU93" s="278"/>
      <c r="BV93" s="278"/>
      <c r="BW93" s="278"/>
      <c r="BX93" s="278"/>
      <c r="BY93" s="278"/>
      <c r="BZ93" s="278"/>
      <c r="CA93" s="278"/>
      <c r="CB93" s="278"/>
      <c r="CC93" s="278"/>
      <c r="CD93" s="278"/>
      <c r="CE93" s="278"/>
      <c r="CF93" s="278"/>
      <c r="CG93" s="278"/>
      <c r="CH93" s="278"/>
      <c r="CI93" s="278"/>
      <c r="CJ93" s="278"/>
      <c r="CK93" s="278"/>
      <c r="CL93" s="278"/>
      <c r="CM93" s="278"/>
      <c r="CN93" s="278"/>
      <c r="CO93" s="278"/>
      <c r="CP93" s="278"/>
      <c r="CQ93" s="278"/>
      <c r="CR93" s="278"/>
      <c r="CS93" s="278"/>
      <c r="CT93" s="278"/>
      <c r="CU93" s="278"/>
      <c r="CV93" s="278"/>
      <c r="CW93" s="278"/>
      <c r="HZ93" s="342"/>
      <c r="IA93" s="342"/>
      <c r="IB93" s="342"/>
      <c r="IC93" s="342"/>
      <c r="ID93" s="342"/>
      <c r="IE93" s="342"/>
      <c r="IF93" s="342"/>
      <c r="IG93" s="342"/>
      <c r="IH93" s="342"/>
      <c r="II93" s="342"/>
      <c r="IJ93" s="342"/>
      <c r="IK93" s="342"/>
      <c r="IL93" s="342"/>
      <c r="IM93" s="342"/>
      <c r="IN93" s="342"/>
      <c r="IO93" s="342"/>
      <c r="IP93" s="342"/>
      <c r="IQ93" s="342"/>
      <c r="IR93" s="342"/>
      <c r="IS93" s="342"/>
    </row>
    <row r="94" spans="1:101" ht="11.25" customHeight="1">
      <c r="A94" s="743" t="s">
        <v>324</v>
      </c>
      <c r="B94" s="523" t="s">
        <v>418</v>
      </c>
      <c r="C94" s="323">
        <v>6490494</v>
      </c>
      <c r="D94" s="323">
        <v>1000</v>
      </c>
      <c r="E94" s="604">
        <v>136</v>
      </c>
      <c r="F94" s="605">
        <v>14</v>
      </c>
      <c r="G94" s="604">
        <v>4.1</v>
      </c>
      <c r="H94" s="384" t="s">
        <v>373</v>
      </c>
      <c r="I94" s="600">
        <v>3250</v>
      </c>
      <c r="J94" s="600">
        <v>41000</v>
      </c>
      <c r="K94" s="607">
        <v>1000</v>
      </c>
      <c r="L94" s="682" t="s">
        <v>256</v>
      </c>
      <c r="M94" s="349" t="s">
        <v>310</v>
      </c>
      <c r="N94" s="600">
        <v>19000</v>
      </c>
      <c r="O94" s="600">
        <v>570</v>
      </c>
      <c r="P94" s="388">
        <f>SUM(R94:R97)</f>
        <v>12</v>
      </c>
      <c r="Q94" s="249" t="s">
        <v>328</v>
      </c>
      <c r="R94" s="389">
        <v>6</v>
      </c>
      <c r="S94" s="251"/>
      <c r="T94" s="251"/>
      <c r="U94" s="251"/>
      <c r="V94" s="251"/>
      <c r="W94" s="251"/>
      <c r="X94" s="251"/>
      <c r="Y94" s="251"/>
      <c r="Z94" s="251"/>
      <c r="AA94" s="251"/>
      <c r="AB94" s="251"/>
      <c r="AC94" s="251"/>
      <c r="AD94" s="251"/>
      <c r="AE94" s="251"/>
      <c r="AF94" s="251"/>
      <c r="AG94" s="251"/>
      <c r="AH94" s="251"/>
      <c r="AI94" s="251"/>
      <c r="AJ94" s="251"/>
      <c r="AK94" s="251"/>
      <c r="AL94" s="251"/>
      <c r="AM94" s="251"/>
      <c r="AN94" s="251"/>
      <c r="AO94" s="251"/>
      <c r="AP94" s="230"/>
      <c r="AQ94" s="251"/>
      <c r="AR94" s="251"/>
      <c r="AS94" s="311"/>
      <c r="AT94" s="251"/>
      <c r="AU94" s="515"/>
      <c r="AV94" s="515"/>
      <c r="AW94" s="515"/>
      <c r="AX94" s="515"/>
      <c r="AY94" s="213"/>
      <c r="AZ94" s="213"/>
      <c r="BA94" s="213"/>
      <c r="BB94" s="774"/>
      <c r="BC94" s="313"/>
      <c r="BD94" s="313"/>
      <c r="BE94" s="313"/>
      <c r="BF94" s="313"/>
      <c r="BG94" s="313"/>
      <c r="BH94" s="313"/>
      <c r="BI94" s="313"/>
      <c r="BJ94" s="313"/>
      <c r="BK94" s="313"/>
      <c r="BL94" s="313"/>
      <c r="BM94" s="313"/>
      <c r="BN94" s="313"/>
      <c r="BO94" s="313"/>
      <c r="BP94" s="313"/>
      <c r="BQ94" s="313"/>
      <c r="BR94" s="313"/>
      <c r="BS94" s="313"/>
      <c r="BT94" s="313"/>
      <c r="BU94" s="313"/>
      <c r="BV94" s="801"/>
      <c r="BW94" s="313"/>
      <c r="BX94" s="313"/>
      <c r="BY94" s="313"/>
      <c r="BZ94" s="313"/>
      <c r="CA94" s="313"/>
      <c r="CB94" s="313"/>
      <c r="CC94" s="313"/>
      <c r="CD94" s="313"/>
      <c r="CE94" s="313"/>
      <c r="CF94" s="313"/>
      <c r="CG94" s="313"/>
      <c r="CH94" s="313"/>
      <c r="CI94" s="313"/>
      <c r="CJ94" s="313"/>
      <c r="CK94" s="313"/>
      <c r="CL94" s="313"/>
      <c r="CM94" s="690"/>
      <c r="CN94" s="313"/>
      <c r="CO94" s="313"/>
      <c r="CP94" s="802"/>
      <c r="CQ94" s="313"/>
      <c r="CR94" s="313"/>
      <c r="CS94" s="313"/>
      <c r="CT94" s="313"/>
      <c r="CU94" s="313"/>
      <c r="CV94" s="313"/>
      <c r="CW94" s="313"/>
    </row>
    <row r="95" spans="1:101" ht="11.25" customHeight="1">
      <c r="A95" s="743"/>
      <c r="B95" s="523"/>
      <c r="C95" s="323"/>
      <c r="D95" s="323"/>
      <c r="E95" s="604"/>
      <c r="F95" s="605"/>
      <c r="G95" s="604"/>
      <c r="H95" s="606"/>
      <c r="I95" s="600"/>
      <c r="J95" s="600"/>
      <c r="K95" s="607"/>
      <c r="L95" s="682"/>
      <c r="M95" s="349"/>
      <c r="N95" s="600"/>
      <c r="O95" s="600"/>
      <c r="P95" s="388"/>
      <c r="Q95" s="249" t="s">
        <v>258</v>
      </c>
      <c r="R95" s="389">
        <v>2</v>
      </c>
      <c r="S95" s="251"/>
      <c r="T95" s="251"/>
      <c r="U95" s="251"/>
      <c r="V95" s="251"/>
      <c r="W95" s="251"/>
      <c r="X95" s="251"/>
      <c r="Y95" s="251"/>
      <c r="Z95" s="251"/>
      <c r="AA95" s="251"/>
      <c r="AB95" s="251"/>
      <c r="AC95" s="251"/>
      <c r="AD95" s="251"/>
      <c r="AE95" s="251"/>
      <c r="AF95" s="251"/>
      <c r="AG95" s="251"/>
      <c r="AH95" s="251"/>
      <c r="AI95" s="251"/>
      <c r="AJ95" s="251"/>
      <c r="AK95" s="251"/>
      <c r="AL95" s="251"/>
      <c r="AM95" s="251"/>
      <c r="AN95" s="251"/>
      <c r="AO95" s="251"/>
      <c r="AP95" s="230"/>
      <c r="AQ95" s="251"/>
      <c r="AR95" s="251"/>
      <c r="AS95" s="311"/>
      <c r="AT95" s="251"/>
      <c r="AU95" s="515"/>
      <c r="AV95" s="515"/>
      <c r="AW95" s="515"/>
      <c r="AX95" s="515"/>
      <c r="AY95" s="213"/>
      <c r="AZ95" s="213"/>
      <c r="BA95" s="213"/>
      <c r="BB95" s="774"/>
      <c r="BC95" s="313"/>
      <c r="BD95" s="313"/>
      <c r="BE95" s="313"/>
      <c r="BF95" s="313"/>
      <c r="BG95" s="313"/>
      <c r="BH95" s="313"/>
      <c r="BI95" s="313"/>
      <c r="BJ95" s="313"/>
      <c r="BK95" s="313"/>
      <c r="BL95" s="313"/>
      <c r="BM95" s="313"/>
      <c r="BN95" s="313"/>
      <c r="BO95" s="313"/>
      <c r="BP95" s="313"/>
      <c r="BQ95" s="313"/>
      <c r="BR95" s="313"/>
      <c r="BS95" s="313"/>
      <c r="BT95" s="313"/>
      <c r="BU95" s="313"/>
      <c r="BV95" s="313"/>
      <c r="BW95" s="313"/>
      <c r="BX95" s="313"/>
      <c r="BY95" s="313"/>
      <c r="BZ95" s="313"/>
      <c r="CA95" s="313"/>
      <c r="CB95" s="313"/>
      <c r="CC95" s="313"/>
      <c r="CD95" s="313"/>
      <c r="CE95" s="313"/>
      <c r="CF95" s="313"/>
      <c r="CG95" s="313"/>
      <c r="CH95" s="313"/>
      <c r="CI95" s="313"/>
      <c r="CJ95" s="313"/>
      <c r="CK95" s="313"/>
      <c r="CL95" s="313"/>
      <c r="CM95" s="313"/>
      <c r="CN95" s="313"/>
      <c r="CO95" s="313"/>
      <c r="CP95" s="313"/>
      <c r="CQ95" s="313"/>
      <c r="CR95" s="313"/>
      <c r="CS95" s="313"/>
      <c r="CT95" s="313"/>
      <c r="CU95" s="313"/>
      <c r="CV95" s="313"/>
      <c r="CW95" s="313"/>
    </row>
    <row r="96" spans="1:101" ht="11.25" customHeight="1">
      <c r="A96" s="743"/>
      <c r="B96" s="523"/>
      <c r="C96" s="323"/>
      <c r="D96" s="323"/>
      <c r="E96" s="604"/>
      <c r="F96" s="605"/>
      <c r="G96" s="604"/>
      <c r="H96" s="606"/>
      <c r="I96" s="600"/>
      <c r="J96" s="600"/>
      <c r="K96" s="607"/>
      <c r="L96" s="682"/>
      <c r="M96" s="349"/>
      <c r="N96" s="600"/>
      <c r="O96" s="600"/>
      <c r="P96" s="388"/>
      <c r="Q96" s="249" t="s">
        <v>260</v>
      </c>
      <c r="R96" s="389">
        <v>2</v>
      </c>
      <c r="S96" s="251"/>
      <c r="T96" s="251"/>
      <c r="U96" s="251"/>
      <c r="V96" s="251"/>
      <c r="W96" s="251"/>
      <c r="X96" s="251"/>
      <c r="Y96" s="251"/>
      <c r="Z96" s="251"/>
      <c r="AA96" s="251"/>
      <c r="AB96" s="251"/>
      <c r="AC96" s="251"/>
      <c r="AD96" s="251"/>
      <c r="AE96" s="251"/>
      <c r="AF96" s="251"/>
      <c r="AG96" s="251"/>
      <c r="AH96" s="251"/>
      <c r="AI96" s="251"/>
      <c r="AJ96" s="251"/>
      <c r="AK96" s="251"/>
      <c r="AL96" s="251"/>
      <c r="AM96" s="251"/>
      <c r="AN96" s="251"/>
      <c r="AO96" s="251"/>
      <c r="AP96" s="230"/>
      <c r="AQ96" s="251"/>
      <c r="AR96" s="251"/>
      <c r="AS96" s="311"/>
      <c r="AT96" s="251"/>
      <c r="AU96" s="515"/>
      <c r="AV96" s="515"/>
      <c r="AW96" s="515"/>
      <c r="AX96" s="515"/>
      <c r="AY96" s="213"/>
      <c r="AZ96" s="213"/>
      <c r="BA96" s="213"/>
      <c r="BB96" s="774"/>
      <c r="BC96" s="313"/>
      <c r="BD96" s="313"/>
      <c r="BE96" s="313"/>
      <c r="BF96" s="313"/>
      <c r="BG96" s="313"/>
      <c r="BH96" s="313"/>
      <c r="BI96" s="313"/>
      <c r="BJ96" s="313"/>
      <c r="BK96" s="313"/>
      <c r="BL96" s="313"/>
      <c r="BM96" s="313"/>
      <c r="BN96" s="313"/>
      <c r="BO96" s="313"/>
      <c r="BP96" s="313"/>
      <c r="BQ96" s="313"/>
      <c r="BR96" s="313"/>
      <c r="BS96" s="313"/>
      <c r="BT96" s="313"/>
      <c r="BU96" s="313"/>
      <c r="BV96" s="313"/>
      <c r="BW96" s="313"/>
      <c r="BX96" s="313"/>
      <c r="BY96" s="313"/>
      <c r="BZ96" s="313"/>
      <c r="CA96" s="313"/>
      <c r="CB96" s="313"/>
      <c r="CC96" s="313"/>
      <c r="CD96" s="313"/>
      <c r="CE96" s="313"/>
      <c r="CF96" s="313"/>
      <c r="CG96" s="313"/>
      <c r="CH96" s="313"/>
      <c r="CI96" s="313"/>
      <c r="CJ96" s="313"/>
      <c r="CK96" s="313"/>
      <c r="CL96" s="313"/>
      <c r="CM96" s="313"/>
      <c r="CN96" s="313"/>
      <c r="CO96" s="313"/>
      <c r="CP96" s="313"/>
      <c r="CQ96" s="313"/>
      <c r="CR96" s="313"/>
      <c r="CS96" s="313"/>
      <c r="CT96" s="313"/>
      <c r="CU96" s="313"/>
      <c r="CV96" s="313"/>
      <c r="CW96" s="313"/>
    </row>
    <row r="97" spans="1:101" ht="11.25" customHeight="1">
      <c r="A97" s="743"/>
      <c r="B97" s="523"/>
      <c r="C97" s="375"/>
      <c r="D97" s="804"/>
      <c r="E97" s="669"/>
      <c r="F97" s="670"/>
      <c r="G97" s="669"/>
      <c r="H97" s="620"/>
      <c r="I97" s="671"/>
      <c r="J97" s="671"/>
      <c r="K97" s="672"/>
      <c r="L97" s="805"/>
      <c r="M97" s="349"/>
      <c r="N97" s="671"/>
      <c r="O97" s="671"/>
      <c r="P97" s="388"/>
      <c r="Q97" s="249" t="s">
        <v>262</v>
      </c>
      <c r="R97" s="389">
        <v>2</v>
      </c>
      <c r="S97" s="251"/>
      <c r="T97" s="251"/>
      <c r="U97" s="251"/>
      <c r="V97" s="251"/>
      <c r="W97" s="251"/>
      <c r="X97" s="251"/>
      <c r="Y97" s="251"/>
      <c r="Z97" s="251"/>
      <c r="AA97" s="251"/>
      <c r="AB97" s="251"/>
      <c r="AC97" s="251"/>
      <c r="AD97" s="251"/>
      <c r="AE97" s="251"/>
      <c r="AF97" s="251"/>
      <c r="AG97" s="251"/>
      <c r="AH97" s="251"/>
      <c r="AI97" s="251"/>
      <c r="AJ97" s="251"/>
      <c r="AK97" s="251"/>
      <c r="AL97" s="251"/>
      <c r="AM97" s="251"/>
      <c r="AN97" s="251"/>
      <c r="AO97" s="251"/>
      <c r="AP97" s="230"/>
      <c r="AQ97" s="251"/>
      <c r="AR97" s="251"/>
      <c r="AS97" s="251"/>
      <c r="AT97" s="251"/>
      <c r="AU97" s="515"/>
      <c r="AV97" s="515"/>
      <c r="AW97" s="515"/>
      <c r="AX97" s="515"/>
      <c r="AY97" s="515"/>
      <c r="AZ97" s="515"/>
      <c r="BA97" s="515"/>
      <c r="BB97" s="774"/>
      <c r="BC97" s="313"/>
      <c r="BD97" s="313"/>
      <c r="BE97" s="313"/>
      <c r="BF97" s="313"/>
      <c r="BG97" s="313"/>
      <c r="BH97" s="313"/>
      <c r="BI97" s="313"/>
      <c r="BJ97" s="313"/>
      <c r="BK97" s="313"/>
      <c r="BL97" s="313"/>
      <c r="BM97" s="313"/>
      <c r="BN97" s="313"/>
      <c r="BO97" s="313"/>
      <c r="BP97" s="313"/>
      <c r="BQ97" s="313"/>
      <c r="BR97" s="313"/>
      <c r="BS97" s="313"/>
      <c r="BT97" s="313"/>
      <c r="BU97" s="313"/>
      <c r="BV97" s="313"/>
      <c r="BW97" s="313"/>
      <c r="BX97" s="313"/>
      <c r="BY97" s="313"/>
      <c r="BZ97" s="313"/>
      <c r="CA97" s="313"/>
      <c r="CB97" s="313"/>
      <c r="CC97" s="313"/>
      <c r="CD97" s="313"/>
      <c r="CE97" s="313"/>
      <c r="CF97" s="313"/>
      <c r="CG97" s="313"/>
      <c r="CH97" s="313"/>
      <c r="CI97" s="313"/>
      <c r="CJ97" s="313"/>
      <c r="CK97" s="313"/>
      <c r="CL97" s="313"/>
      <c r="CM97" s="313"/>
      <c r="CN97" s="313"/>
      <c r="CO97" s="313"/>
      <c r="CP97" s="313"/>
      <c r="CQ97" s="313"/>
      <c r="CR97" s="313"/>
      <c r="CS97" s="313"/>
      <c r="CT97" s="313"/>
      <c r="CU97" s="313"/>
      <c r="CV97" s="313"/>
      <c r="CW97" s="313"/>
    </row>
    <row r="98" spans="1:253" s="122" customFormat="1" ht="5.25" customHeight="1">
      <c r="A98" s="743"/>
      <c r="B98" s="776"/>
      <c r="C98" s="776"/>
      <c r="D98" s="776"/>
      <c r="E98" s="776"/>
      <c r="F98" s="776"/>
      <c r="G98" s="776"/>
      <c r="H98" s="776"/>
      <c r="I98" s="776"/>
      <c r="J98" s="776"/>
      <c r="K98" s="776"/>
      <c r="L98" s="776"/>
      <c r="M98" s="776"/>
      <c r="N98" s="776"/>
      <c r="O98" s="776"/>
      <c r="P98" s="776"/>
      <c r="Q98" s="776"/>
      <c r="R98" s="776"/>
      <c r="S98" s="776"/>
      <c r="T98" s="776"/>
      <c r="U98" s="776"/>
      <c r="V98" s="776"/>
      <c r="W98" s="776"/>
      <c r="X98" s="776"/>
      <c r="Y98" s="776"/>
      <c r="Z98" s="776"/>
      <c r="AA98" s="776"/>
      <c r="AB98" s="776"/>
      <c r="AC98" s="776"/>
      <c r="AD98" s="776"/>
      <c r="AE98" s="776"/>
      <c r="AF98" s="776"/>
      <c r="AG98" s="776"/>
      <c r="AH98" s="776"/>
      <c r="AI98" s="776"/>
      <c r="AJ98" s="776"/>
      <c r="AK98" s="776"/>
      <c r="AL98" s="776"/>
      <c r="AM98" s="776"/>
      <c r="AN98" s="776"/>
      <c r="AO98" s="776"/>
      <c r="AP98" s="776"/>
      <c r="AQ98" s="776"/>
      <c r="AR98" s="776"/>
      <c r="AS98" s="776"/>
      <c r="AT98" s="776"/>
      <c r="AU98" s="776"/>
      <c r="AV98" s="776"/>
      <c r="AW98" s="776"/>
      <c r="AX98" s="776"/>
      <c r="AY98" s="776"/>
      <c r="AZ98" s="776"/>
      <c r="BA98" s="776"/>
      <c r="BB98" s="776"/>
      <c r="BC98" s="776"/>
      <c r="BD98" s="776"/>
      <c r="BE98" s="776"/>
      <c r="BF98" s="776"/>
      <c r="BG98" s="776"/>
      <c r="BH98" s="776"/>
      <c r="BI98" s="776"/>
      <c r="BJ98" s="776"/>
      <c r="BK98" s="776"/>
      <c r="BL98" s="776"/>
      <c r="BM98" s="776"/>
      <c r="BN98" s="776"/>
      <c r="BO98" s="776"/>
      <c r="BP98" s="776"/>
      <c r="BQ98" s="776"/>
      <c r="BR98" s="776"/>
      <c r="BS98" s="776"/>
      <c r="BT98" s="776"/>
      <c r="BU98" s="776"/>
      <c r="BV98" s="776"/>
      <c r="BW98" s="776"/>
      <c r="BX98" s="776"/>
      <c r="BY98" s="776"/>
      <c r="BZ98" s="776"/>
      <c r="CA98" s="776"/>
      <c r="CB98" s="776"/>
      <c r="CC98" s="776"/>
      <c r="CD98" s="776"/>
      <c r="CE98" s="776"/>
      <c r="CF98" s="776"/>
      <c r="CG98" s="776"/>
      <c r="CH98" s="776"/>
      <c r="CI98" s="776"/>
      <c r="CJ98" s="776"/>
      <c r="CK98" s="776"/>
      <c r="CL98" s="776"/>
      <c r="CM98" s="776"/>
      <c r="CN98" s="776"/>
      <c r="CO98" s="776"/>
      <c r="CP98" s="776"/>
      <c r="CQ98" s="776"/>
      <c r="CR98" s="776"/>
      <c r="CS98" s="776"/>
      <c r="CT98" s="776"/>
      <c r="CU98" s="776"/>
      <c r="CV98" s="776"/>
      <c r="CW98" s="776"/>
      <c r="HZ98" s="342"/>
      <c r="IA98" s="342"/>
      <c r="IB98" s="342"/>
      <c r="IC98" s="342"/>
      <c r="ID98" s="342"/>
      <c r="IE98" s="342"/>
      <c r="IF98" s="342"/>
      <c r="IG98" s="342"/>
      <c r="IH98" s="342"/>
      <c r="II98" s="342"/>
      <c r="IJ98" s="342"/>
      <c r="IK98" s="342"/>
      <c r="IL98" s="342"/>
      <c r="IM98" s="342"/>
      <c r="IN98" s="342"/>
      <c r="IO98" s="342"/>
      <c r="IP98" s="342"/>
      <c r="IQ98" s="342"/>
      <c r="IR98" s="342"/>
      <c r="IS98" s="342"/>
    </row>
    <row r="99" spans="1:101" ht="11.25" customHeight="1">
      <c r="A99" s="743"/>
      <c r="B99" s="523" t="s">
        <v>419</v>
      </c>
      <c r="C99" s="323">
        <v>6054548</v>
      </c>
      <c r="D99" s="323">
        <v>1000</v>
      </c>
      <c r="E99" s="665">
        <v>360</v>
      </c>
      <c r="F99" s="605">
        <v>39</v>
      </c>
      <c r="G99" s="604">
        <v>6</v>
      </c>
      <c r="H99" s="384" t="s">
        <v>380</v>
      </c>
      <c r="I99" s="600">
        <v>3800</v>
      </c>
      <c r="J99" s="600">
        <v>45000</v>
      </c>
      <c r="K99" s="607">
        <v>2000</v>
      </c>
      <c r="L99" s="682" t="s">
        <v>256</v>
      </c>
      <c r="M99" s="349" t="s">
        <v>310</v>
      </c>
      <c r="N99" s="600">
        <v>19000</v>
      </c>
      <c r="O99" s="600">
        <v>570</v>
      </c>
      <c r="P99" s="388">
        <f>SUM(R99:R102)</f>
        <v>14</v>
      </c>
      <c r="Q99" s="249" t="s">
        <v>328</v>
      </c>
      <c r="R99" s="389">
        <v>8</v>
      </c>
      <c r="S99" s="251"/>
      <c r="T99" s="251"/>
      <c r="U99" s="251"/>
      <c r="V99" s="251"/>
      <c r="W99" s="251"/>
      <c r="X99" s="251"/>
      <c r="Y99" s="251"/>
      <c r="Z99" s="251"/>
      <c r="AA99" s="251"/>
      <c r="AB99" s="251"/>
      <c r="AC99" s="251"/>
      <c r="AD99" s="251"/>
      <c r="AE99" s="251"/>
      <c r="AF99" s="251"/>
      <c r="AG99" s="251"/>
      <c r="AH99" s="251"/>
      <c r="AI99" s="251"/>
      <c r="AJ99" s="251"/>
      <c r="AK99" s="251"/>
      <c r="AL99" s="251"/>
      <c r="AM99" s="251"/>
      <c r="AN99" s="251"/>
      <c r="AO99" s="251"/>
      <c r="AP99" s="806" t="s">
        <v>420</v>
      </c>
      <c r="AQ99" s="251"/>
      <c r="AR99" s="251"/>
      <c r="AS99" s="311" t="s">
        <v>421</v>
      </c>
      <c r="AT99" s="251"/>
      <c r="AU99" s="515"/>
      <c r="AV99" s="234" t="s">
        <v>421</v>
      </c>
      <c r="AW99" s="515"/>
      <c r="AX99" s="515"/>
      <c r="AY99" s="515"/>
      <c r="AZ99" s="515"/>
      <c r="BA99" s="515"/>
      <c r="BB99" s="774"/>
      <c r="BC99" s="313"/>
      <c r="BD99" s="313"/>
      <c r="BE99" s="313"/>
      <c r="BF99" s="313"/>
      <c r="BG99" s="313"/>
      <c r="BH99" s="313"/>
      <c r="BI99" s="313"/>
      <c r="BJ99" s="313"/>
      <c r="BK99" s="313"/>
      <c r="BL99" s="313"/>
      <c r="BM99" s="313"/>
      <c r="BN99" s="313"/>
      <c r="BO99" s="313"/>
      <c r="BP99" s="313"/>
      <c r="BQ99" s="313"/>
      <c r="BR99" s="313"/>
      <c r="BS99" s="313"/>
      <c r="BT99" s="313"/>
      <c r="BU99" s="313"/>
      <c r="BV99" s="801"/>
      <c r="BW99" s="313"/>
      <c r="BX99" s="313"/>
      <c r="BY99" s="313"/>
      <c r="BZ99" s="313"/>
      <c r="CA99" s="313"/>
      <c r="CB99" s="313"/>
      <c r="CC99" s="313"/>
      <c r="CD99" s="313"/>
      <c r="CE99" s="313"/>
      <c r="CF99" s="313"/>
      <c r="CG99" s="313"/>
      <c r="CH99" s="313"/>
      <c r="CI99" s="313"/>
      <c r="CJ99" s="313"/>
      <c r="CK99" s="313"/>
      <c r="CL99" s="313"/>
      <c r="CM99" s="690"/>
      <c r="CN99" s="313"/>
      <c r="CO99" s="313"/>
      <c r="CP99" s="313"/>
      <c r="CQ99" s="313"/>
      <c r="CR99" s="313"/>
      <c r="CS99" s="313"/>
      <c r="CT99" s="313"/>
      <c r="CU99" s="313"/>
      <c r="CV99" s="313"/>
      <c r="CW99" s="313"/>
    </row>
    <row r="100" spans="1:101" ht="11.25" customHeight="1">
      <c r="A100" s="743"/>
      <c r="B100" s="523"/>
      <c r="C100" s="363"/>
      <c r="D100" s="323"/>
      <c r="E100" s="604"/>
      <c r="F100" s="605"/>
      <c r="G100" s="604"/>
      <c r="H100" s="606"/>
      <c r="I100" s="600"/>
      <c r="J100" s="600"/>
      <c r="K100" s="607"/>
      <c r="L100" s="682"/>
      <c r="M100" s="349"/>
      <c r="N100" s="600"/>
      <c r="O100" s="600"/>
      <c r="P100" s="388"/>
      <c r="Q100" s="249" t="s">
        <v>258</v>
      </c>
      <c r="R100" s="389">
        <v>1</v>
      </c>
      <c r="S100" s="251"/>
      <c r="T100" s="251"/>
      <c r="U100" s="251"/>
      <c r="V100" s="251"/>
      <c r="W100" s="251"/>
      <c r="X100" s="251"/>
      <c r="Y100" s="251"/>
      <c r="Z100" s="251"/>
      <c r="AA100" s="251"/>
      <c r="AB100" s="251"/>
      <c r="AC100" s="251"/>
      <c r="AD100" s="251"/>
      <c r="AE100" s="251"/>
      <c r="AF100" s="251"/>
      <c r="AG100" s="251"/>
      <c r="AH100" s="251"/>
      <c r="AI100" s="251"/>
      <c r="AJ100" s="251"/>
      <c r="AK100" s="251"/>
      <c r="AL100" s="251"/>
      <c r="AM100" s="251"/>
      <c r="AN100" s="251"/>
      <c r="AO100" s="251"/>
      <c r="AP100" s="806" t="s">
        <v>420</v>
      </c>
      <c r="AQ100" s="251"/>
      <c r="AR100" s="251"/>
      <c r="AS100" s="311" t="s">
        <v>421</v>
      </c>
      <c r="AT100" s="251"/>
      <c r="AU100" s="515"/>
      <c r="AV100" s="234" t="s">
        <v>421</v>
      </c>
      <c r="AW100" s="515"/>
      <c r="AX100" s="515"/>
      <c r="AY100" s="515"/>
      <c r="AZ100" s="515"/>
      <c r="BA100" s="515"/>
      <c r="BB100" s="774"/>
      <c r="BC100" s="313"/>
      <c r="BD100" s="313"/>
      <c r="BE100" s="313"/>
      <c r="BF100" s="313"/>
      <c r="BG100" s="313"/>
      <c r="BH100" s="313"/>
      <c r="BI100" s="313"/>
      <c r="BJ100" s="313"/>
      <c r="BK100" s="313"/>
      <c r="BL100" s="313"/>
      <c r="BM100" s="313"/>
      <c r="BN100" s="313"/>
      <c r="BO100" s="313"/>
      <c r="BP100" s="313"/>
      <c r="BQ100" s="313"/>
      <c r="BR100" s="313"/>
      <c r="BS100" s="313"/>
      <c r="BT100" s="313"/>
      <c r="BU100" s="313"/>
      <c r="BV100" s="313"/>
      <c r="BW100" s="313"/>
      <c r="BX100" s="313"/>
      <c r="BY100" s="313"/>
      <c r="BZ100" s="313"/>
      <c r="CA100" s="313"/>
      <c r="CB100" s="313"/>
      <c r="CC100" s="313"/>
      <c r="CD100" s="313"/>
      <c r="CE100" s="313"/>
      <c r="CF100" s="313"/>
      <c r="CG100" s="313"/>
      <c r="CH100" s="313"/>
      <c r="CI100" s="313"/>
      <c r="CJ100" s="313"/>
      <c r="CK100" s="313"/>
      <c r="CL100" s="313"/>
      <c r="CM100" s="313"/>
      <c r="CN100" s="313"/>
      <c r="CO100" s="313"/>
      <c r="CP100" s="313"/>
      <c r="CQ100" s="313"/>
      <c r="CR100" s="313"/>
      <c r="CS100" s="313"/>
      <c r="CT100" s="313"/>
      <c r="CU100" s="313"/>
      <c r="CV100" s="313"/>
      <c r="CW100" s="313"/>
    </row>
    <row r="101" spans="1:101" ht="11.25" customHeight="1">
      <c r="A101" s="743"/>
      <c r="B101" s="523"/>
      <c r="C101" s="323"/>
      <c r="D101" s="323"/>
      <c r="E101" s="604"/>
      <c r="F101" s="605"/>
      <c r="G101" s="604"/>
      <c r="H101" s="606"/>
      <c r="I101" s="600"/>
      <c r="J101" s="600"/>
      <c r="K101" s="607"/>
      <c r="L101" s="682"/>
      <c r="M101" s="349"/>
      <c r="N101" s="600"/>
      <c r="O101" s="600"/>
      <c r="P101" s="388"/>
      <c r="Q101" s="249" t="s">
        <v>259</v>
      </c>
      <c r="R101" s="389">
        <v>4</v>
      </c>
      <c r="S101" s="251"/>
      <c r="T101" s="251"/>
      <c r="U101" s="251"/>
      <c r="V101" s="251"/>
      <c r="W101" s="251"/>
      <c r="X101" s="251"/>
      <c r="Y101" s="251"/>
      <c r="Z101" s="251"/>
      <c r="AA101" s="251"/>
      <c r="AB101" s="251"/>
      <c r="AC101" s="251"/>
      <c r="AD101" s="251"/>
      <c r="AE101" s="251"/>
      <c r="AF101" s="251"/>
      <c r="AG101" s="251"/>
      <c r="AH101" s="251"/>
      <c r="AI101" s="251"/>
      <c r="AJ101" s="251"/>
      <c r="AK101" s="251"/>
      <c r="AL101" s="251"/>
      <c r="AM101" s="251"/>
      <c r="AN101" s="251"/>
      <c r="AO101" s="251"/>
      <c r="AP101" s="806" t="s">
        <v>420</v>
      </c>
      <c r="AQ101" s="251"/>
      <c r="AR101" s="251"/>
      <c r="AS101" s="311" t="s">
        <v>421</v>
      </c>
      <c r="AT101" s="251"/>
      <c r="AU101" s="515"/>
      <c r="AV101" s="234" t="s">
        <v>421</v>
      </c>
      <c r="AW101" s="515"/>
      <c r="AX101" s="515"/>
      <c r="AY101" s="515"/>
      <c r="AZ101" s="515"/>
      <c r="BA101" s="515"/>
      <c r="BB101" s="774"/>
      <c r="BC101" s="313"/>
      <c r="BD101" s="313"/>
      <c r="BE101" s="313"/>
      <c r="BF101" s="313"/>
      <c r="BG101" s="313"/>
      <c r="BH101" s="313"/>
      <c r="BI101" s="313"/>
      <c r="BJ101" s="313"/>
      <c r="BK101" s="313"/>
      <c r="BL101" s="313"/>
      <c r="BM101" s="313"/>
      <c r="BN101" s="313"/>
      <c r="BO101" s="313"/>
      <c r="BP101" s="313"/>
      <c r="BQ101" s="313"/>
      <c r="BR101" s="313"/>
      <c r="BS101" s="313"/>
      <c r="BT101" s="313"/>
      <c r="BU101" s="313"/>
      <c r="BV101" s="313"/>
      <c r="BW101" s="313"/>
      <c r="BX101" s="313"/>
      <c r="BY101" s="313"/>
      <c r="BZ101" s="313"/>
      <c r="CA101" s="313"/>
      <c r="CB101" s="313"/>
      <c r="CC101" s="313"/>
      <c r="CD101" s="313"/>
      <c r="CE101" s="313"/>
      <c r="CF101" s="313"/>
      <c r="CG101" s="313"/>
      <c r="CH101" s="313"/>
      <c r="CI101" s="313"/>
      <c r="CJ101" s="313"/>
      <c r="CK101" s="313"/>
      <c r="CL101" s="313"/>
      <c r="CM101" s="313"/>
      <c r="CN101" s="313"/>
      <c r="CO101" s="313"/>
      <c r="CP101" s="313"/>
      <c r="CQ101" s="313"/>
      <c r="CR101" s="313"/>
      <c r="CS101" s="313"/>
      <c r="CT101" s="313"/>
      <c r="CU101" s="313"/>
      <c r="CV101" s="313"/>
      <c r="CW101" s="313"/>
    </row>
    <row r="102" spans="1:101" ht="11.25" customHeight="1">
      <c r="A102" s="743"/>
      <c r="B102" s="523"/>
      <c r="C102" s="375"/>
      <c r="D102" s="804"/>
      <c r="E102" s="669"/>
      <c r="F102" s="670"/>
      <c r="G102" s="669"/>
      <c r="H102" s="620"/>
      <c r="I102" s="671"/>
      <c r="J102" s="671"/>
      <c r="K102" s="672"/>
      <c r="L102" s="805"/>
      <c r="M102" s="349"/>
      <c r="N102" s="671"/>
      <c r="O102" s="671"/>
      <c r="P102" s="388"/>
      <c r="Q102" s="249" t="s">
        <v>260</v>
      </c>
      <c r="R102" s="389">
        <v>1</v>
      </c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  <c r="AD102" s="251"/>
      <c r="AE102" s="251"/>
      <c r="AF102" s="251"/>
      <c r="AG102" s="251"/>
      <c r="AH102" s="251"/>
      <c r="AI102" s="251"/>
      <c r="AJ102" s="251"/>
      <c r="AK102" s="251"/>
      <c r="AL102" s="251"/>
      <c r="AM102" s="251"/>
      <c r="AN102" s="251"/>
      <c r="AO102" s="251"/>
      <c r="AP102" s="806" t="s">
        <v>420</v>
      </c>
      <c r="AQ102" s="251"/>
      <c r="AR102" s="251"/>
      <c r="AS102" s="311" t="s">
        <v>421</v>
      </c>
      <c r="AT102" s="251"/>
      <c r="AU102" s="515"/>
      <c r="AV102" s="234" t="s">
        <v>421</v>
      </c>
      <c r="AW102" s="515"/>
      <c r="AX102" s="515"/>
      <c r="AY102" s="515"/>
      <c r="AZ102" s="515"/>
      <c r="BA102" s="515"/>
      <c r="BB102" s="774"/>
      <c r="BC102" s="313"/>
      <c r="BD102" s="313"/>
      <c r="BE102" s="313"/>
      <c r="BF102" s="313"/>
      <c r="BG102" s="313"/>
      <c r="BH102" s="313"/>
      <c r="BI102" s="313"/>
      <c r="BJ102" s="313"/>
      <c r="BK102" s="313"/>
      <c r="BL102" s="313"/>
      <c r="BM102" s="313"/>
      <c r="BN102" s="313"/>
      <c r="BO102" s="313"/>
      <c r="BP102" s="313"/>
      <c r="BQ102" s="313"/>
      <c r="BR102" s="313"/>
      <c r="BS102" s="313"/>
      <c r="BT102" s="313"/>
      <c r="BU102" s="313"/>
      <c r="BV102" s="313"/>
      <c r="BW102" s="313"/>
      <c r="BX102" s="313"/>
      <c r="BY102" s="313"/>
      <c r="BZ102" s="313"/>
      <c r="CA102" s="313"/>
      <c r="CB102" s="313"/>
      <c r="CC102" s="313"/>
      <c r="CD102" s="313"/>
      <c r="CE102" s="313"/>
      <c r="CF102" s="313"/>
      <c r="CG102" s="313"/>
      <c r="CH102" s="313"/>
      <c r="CI102" s="313"/>
      <c r="CJ102" s="313"/>
      <c r="CK102" s="313"/>
      <c r="CL102" s="313"/>
      <c r="CM102" s="313"/>
      <c r="CN102" s="313"/>
      <c r="CO102" s="313"/>
      <c r="CP102" s="313"/>
      <c r="CQ102" s="313"/>
      <c r="CR102" s="313"/>
      <c r="CS102" s="313"/>
      <c r="CT102" s="313"/>
      <c r="CU102" s="313"/>
      <c r="CV102" s="313"/>
      <c r="CW102" s="313"/>
    </row>
    <row r="103" spans="1:253" s="122" customFormat="1" ht="5.25" customHeight="1">
      <c r="A103" s="278"/>
      <c r="B103" s="278"/>
      <c r="C103" s="278"/>
      <c r="D103" s="278"/>
      <c r="E103" s="278"/>
      <c r="F103" s="278"/>
      <c r="G103" s="278"/>
      <c r="H103" s="278"/>
      <c r="I103" s="278"/>
      <c r="J103" s="278"/>
      <c r="K103" s="278"/>
      <c r="L103" s="278"/>
      <c r="M103" s="278"/>
      <c r="N103" s="278"/>
      <c r="O103" s="278"/>
      <c r="P103" s="278"/>
      <c r="Q103" s="278"/>
      <c r="R103" s="278"/>
      <c r="S103" s="278"/>
      <c r="T103" s="278"/>
      <c r="U103" s="278"/>
      <c r="V103" s="278"/>
      <c r="W103" s="278"/>
      <c r="X103" s="278"/>
      <c r="Y103" s="278"/>
      <c r="Z103" s="278"/>
      <c r="AA103" s="278"/>
      <c r="AB103" s="278"/>
      <c r="AC103" s="278"/>
      <c r="AD103" s="278"/>
      <c r="AE103" s="278"/>
      <c r="AF103" s="278"/>
      <c r="AG103" s="278"/>
      <c r="AH103" s="278"/>
      <c r="AI103" s="278"/>
      <c r="AJ103" s="278"/>
      <c r="AK103" s="278"/>
      <c r="AL103" s="278"/>
      <c r="AM103" s="278"/>
      <c r="AN103" s="278"/>
      <c r="AO103" s="278"/>
      <c r="AP103" s="278"/>
      <c r="AQ103" s="278"/>
      <c r="AR103" s="278"/>
      <c r="AS103" s="278"/>
      <c r="AT103" s="278"/>
      <c r="AU103" s="278"/>
      <c r="AV103" s="278"/>
      <c r="AW103" s="278"/>
      <c r="AX103" s="278"/>
      <c r="AY103" s="278"/>
      <c r="AZ103" s="278"/>
      <c r="BA103" s="278"/>
      <c r="BB103" s="278"/>
      <c r="BC103" s="278"/>
      <c r="BD103" s="278"/>
      <c r="BE103" s="278"/>
      <c r="BF103" s="278"/>
      <c r="BG103" s="278"/>
      <c r="BH103" s="278"/>
      <c r="BI103" s="278"/>
      <c r="BJ103" s="278"/>
      <c r="BK103" s="278"/>
      <c r="BL103" s="278"/>
      <c r="BM103" s="278"/>
      <c r="BN103" s="278"/>
      <c r="BO103" s="278"/>
      <c r="BP103" s="278"/>
      <c r="BQ103" s="278"/>
      <c r="BR103" s="278"/>
      <c r="BS103" s="278"/>
      <c r="BT103" s="278"/>
      <c r="BU103" s="278"/>
      <c r="BV103" s="278"/>
      <c r="BW103" s="278"/>
      <c r="BX103" s="278"/>
      <c r="BY103" s="278"/>
      <c r="BZ103" s="278"/>
      <c r="CA103" s="278"/>
      <c r="CB103" s="278"/>
      <c r="CC103" s="278"/>
      <c r="CD103" s="278"/>
      <c r="CE103" s="278"/>
      <c r="CF103" s="278"/>
      <c r="CG103" s="278"/>
      <c r="CH103" s="278"/>
      <c r="CI103" s="278"/>
      <c r="CJ103" s="278"/>
      <c r="CK103" s="278"/>
      <c r="CL103" s="278"/>
      <c r="CM103" s="278"/>
      <c r="CN103" s="278"/>
      <c r="CO103" s="278"/>
      <c r="CP103" s="278"/>
      <c r="CQ103" s="278"/>
      <c r="CR103" s="278"/>
      <c r="CS103" s="278"/>
      <c r="CT103" s="278"/>
      <c r="CU103" s="278"/>
      <c r="CV103" s="278"/>
      <c r="CW103" s="278"/>
      <c r="HZ103" s="342"/>
      <c r="IA103" s="342"/>
      <c r="IB103" s="342"/>
      <c r="IC103" s="342"/>
      <c r="ID103" s="342"/>
      <c r="IE103" s="342"/>
      <c r="IF103" s="342"/>
      <c r="IG103" s="342"/>
      <c r="IH103" s="342"/>
      <c r="II103" s="342"/>
      <c r="IJ103" s="342"/>
      <c r="IK103" s="342"/>
      <c r="IL103" s="342"/>
      <c r="IM103" s="342"/>
      <c r="IN103" s="342"/>
      <c r="IO103" s="342"/>
      <c r="IP103" s="342"/>
      <c r="IQ103" s="342"/>
      <c r="IR103" s="342"/>
      <c r="IS103" s="342"/>
    </row>
    <row r="104" spans="1:101" ht="11.25" customHeight="1">
      <c r="A104" s="703" t="s">
        <v>283</v>
      </c>
      <c r="B104" s="807" t="s">
        <v>422</v>
      </c>
      <c r="C104" s="307" t="s">
        <v>276</v>
      </c>
      <c r="D104" s="380">
        <v>-100000</v>
      </c>
      <c r="E104" s="604">
        <v>117</v>
      </c>
      <c r="F104" s="382">
        <v>8</v>
      </c>
      <c r="G104" s="383">
        <v>6.6</v>
      </c>
      <c r="H104" s="384" t="s">
        <v>395</v>
      </c>
      <c r="I104" s="600">
        <v>2800</v>
      </c>
      <c r="J104" s="600">
        <v>67000</v>
      </c>
      <c r="K104" s="607">
        <v>975</v>
      </c>
      <c r="L104" s="394" t="s">
        <v>256</v>
      </c>
      <c r="M104" s="550" t="s">
        <v>310</v>
      </c>
      <c r="N104" s="600">
        <v>14500</v>
      </c>
      <c r="O104" s="600">
        <v>435</v>
      </c>
      <c r="P104" s="331">
        <v>12</v>
      </c>
      <c r="Q104" s="249" t="s">
        <v>328</v>
      </c>
      <c r="R104" s="332">
        <v>6</v>
      </c>
      <c r="S104" s="211"/>
      <c r="T104" s="212"/>
      <c r="U104" s="213"/>
      <c r="V104" s="214"/>
      <c r="W104" s="390"/>
      <c r="X104" s="390"/>
      <c r="Y104" s="390"/>
      <c r="Z104" s="390"/>
      <c r="AA104" s="390"/>
      <c r="AB104" s="390"/>
      <c r="AC104" s="220"/>
      <c r="AD104" s="390"/>
      <c r="AE104" s="222"/>
      <c r="AF104" s="390"/>
      <c r="AG104" s="390"/>
      <c r="AH104" s="225"/>
      <c r="AI104" s="390"/>
      <c r="AJ104" s="390"/>
      <c r="AK104" s="390"/>
      <c r="AL104" s="390"/>
      <c r="AM104" s="390"/>
      <c r="AN104" s="390"/>
      <c r="AO104" s="390"/>
      <c r="AP104" s="390"/>
      <c r="AQ104" s="184"/>
      <c r="AR104" s="390"/>
      <c r="AS104" s="390"/>
      <c r="AT104" s="390"/>
      <c r="AU104" s="390"/>
      <c r="AV104" s="390"/>
      <c r="AW104" s="390"/>
      <c r="AX104" s="390"/>
      <c r="AY104" s="390"/>
      <c r="AZ104" s="390"/>
      <c r="BA104" s="390"/>
      <c r="BB104" s="774"/>
      <c r="BC104" s="736"/>
      <c r="BD104" s="736"/>
      <c r="BE104" s="736"/>
      <c r="BF104" s="736"/>
      <c r="BG104" s="736"/>
      <c r="BH104" s="736"/>
      <c r="BI104" s="736"/>
      <c r="BJ104" s="313"/>
      <c r="BK104" s="737"/>
      <c r="BL104" s="737"/>
      <c r="BM104" s="737"/>
      <c r="BN104" s="737"/>
      <c r="BO104" s="313"/>
      <c r="BP104" s="738"/>
      <c r="BQ104" s="313"/>
      <c r="BR104" s="313"/>
      <c r="BS104" s="689"/>
      <c r="BT104" s="689"/>
      <c r="BU104" s="313"/>
      <c r="BV104" s="313"/>
      <c r="BW104" s="313"/>
      <c r="BX104" s="313"/>
      <c r="BY104" s="739"/>
      <c r="BZ104" s="739"/>
      <c r="CA104" s="313"/>
      <c r="CB104" s="740"/>
      <c r="CC104" s="313"/>
      <c r="CD104" s="741"/>
      <c r="CE104" s="313"/>
      <c r="CF104" s="690"/>
      <c r="CG104" s="690"/>
      <c r="CH104" s="690"/>
      <c r="CI104" s="690"/>
      <c r="CJ104" s="690"/>
      <c r="CK104" s="313"/>
      <c r="CL104" s="313"/>
      <c r="CM104" s="313"/>
      <c r="CN104" s="313"/>
      <c r="CO104" s="313"/>
      <c r="CP104" s="313"/>
      <c r="CQ104" s="313"/>
      <c r="CR104" s="313"/>
      <c r="CS104" s="313"/>
      <c r="CT104" s="313"/>
      <c r="CU104" s="313"/>
      <c r="CV104" s="313"/>
      <c r="CW104" s="313"/>
    </row>
    <row r="105" spans="1:101" ht="11.25" customHeight="1">
      <c r="A105" s="703"/>
      <c r="B105" s="807"/>
      <c r="C105" s="307" t="s">
        <v>277</v>
      </c>
      <c r="D105" s="323"/>
      <c r="E105" s="604"/>
      <c r="F105" s="605"/>
      <c r="G105" s="604"/>
      <c r="H105" s="606"/>
      <c r="I105" s="600"/>
      <c r="J105" s="600"/>
      <c r="K105" s="607"/>
      <c r="L105" s="394"/>
      <c r="M105" s="550"/>
      <c r="N105" s="600"/>
      <c r="O105" s="600"/>
      <c r="P105" s="331"/>
      <c r="Q105" s="249" t="s">
        <v>258</v>
      </c>
      <c r="R105" s="332">
        <v>2</v>
      </c>
      <c r="S105" s="211"/>
      <c r="T105" s="212"/>
      <c r="U105" s="213"/>
      <c r="V105" s="214"/>
      <c r="W105" s="390"/>
      <c r="X105" s="390"/>
      <c r="Y105" s="390"/>
      <c r="Z105" s="390"/>
      <c r="AA105" s="390"/>
      <c r="AB105" s="390"/>
      <c r="AC105" s="220"/>
      <c r="AD105" s="390"/>
      <c r="AE105" s="222"/>
      <c r="AF105" s="390"/>
      <c r="AG105" s="390"/>
      <c r="AH105" s="225"/>
      <c r="AI105" s="390"/>
      <c r="AJ105" s="390"/>
      <c r="AK105" s="390"/>
      <c r="AL105" s="390"/>
      <c r="AM105" s="390"/>
      <c r="AN105" s="390"/>
      <c r="AO105" s="390"/>
      <c r="AP105" s="390"/>
      <c r="AQ105" s="184"/>
      <c r="AR105" s="390"/>
      <c r="AS105" s="390"/>
      <c r="AT105" s="390"/>
      <c r="AU105" s="390"/>
      <c r="AV105" s="390"/>
      <c r="AW105" s="390"/>
      <c r="AX105" s="390"/>
      <c r="AY105" s="390"/>
      <c r="AZ105" s="390"/>
      <c r="BA105" s="390"/>
      <c r="BB105" s="774"/>
      <c r="BC105" s="736"/>
      <c r="BD105" s="736"/>
      <c r="BE105" s="736"/>
      <c r="BF105" s="736"/>
      <c r="BG105" s="736"/>
      <c r="BH105" s="736"/>
      <c r="BI105" s="736"/>
      <c r="BJ105" s="313"/>
      <c r="BK105" s="737"/>
      <c r="BL105" s="737"/>
      <c r="BM105" s="737"/>
      <c r="BN105" s="737"/>
      <c r="BO105" s="313"/>
      <c r="BP105" s="313"/>
      <c r="BQ105" s="313"/>
      <c r="BR105" s="313"/>
      <c r="BS105" s="689"/>
      <c r="BT105" s="689"/>
      <c r="BU105" s="313"/>
      <c r="BV105" s="313"/>
      <c r="BW105" s="313"/>
      <c r="BX105" s="313"/>
      <c r="BY105" s="739"/>
      <c r="BZ105" s="739"/>
      <c r="CA105" s="313"/>
      <c r="CB105" s="313"/>
      <c r="CC105" s="313"/>
      <c r="CD105" s="313"/>
      <c r="CE105" s="313"/>
      <c r="CF105" s="690"/>
      <c r="CG105" s="690"/>
      <c r="CH105" s="690"/>
      <c r="CI105" s="690"/>
      <c r="CJ105" s="690"/>
      <c r="CK105" s="313"/>
      <c r="CL105" s="313"/>
      <c r="CM105" s="313"/>
      <c r="CN105" s="313"/>
      <c r="CO105" s="313"/>
      <c r="CP105" s="313"/>
      <c r="CQ105" s="313"/>
      <c r="CR105" s="313"/>
      <c r="CS105" s="313"/>
      <c r="CT105" s="313"/>
      <c r="CU105" s="313"/>
      <c r="CV105" s="313"/>
      <c r="CW105" s="313"/>
    </row>
    <row r="106" spans="1:101" ht="11.25" customHeight="1">
      <c r="A106" s="703"/>
      <c r="B106" s="807"/>
      <c r="C106" s="323"/>
      <c r="D106" s="323"/>
      <c r="E106" s="604"/>
      <c r="F106" s="605"/>
      <c r="G106" s="604"/>
      <c r="H106" s="606"/>
      <c r="I106" s="600"/>
      <c r="J106" s="600"/>
      <c r="K106" s="607"/>
      <c r="L106" s="394"/>
      <c r="M106" s="550"/>
      <c r="N106" s="600"/>
      <c r="O106" s="600"/>
      <c r="P106" s="331"/>
      <c r="Q106" s="249" t="s">
        <v>259</v>
      </c>
      <c r="R106" s="332">
        <v>2</v>
      </c>
      <c r="S106" s="211"/>
      <c r="T106" s="212"/>
      <c r="U106" s="213"/>
      <c r="V106" s="390"/>
      <c r="W106" s="390"/>
      <c r="X106" s="390"/>
      <c r="Y106" s="390"/>
      <c r="Z106" s="390"/>
      <c r="AA106" s="390"/>
      <c r="AB106" s="390"/>
      <c r="AC106" s="220"/>
      <c r="AD106" s="390"/>
      <c r="AE106" s="222"/>
      <c r="AF106" s="390"/>
      <c r="AG106" s="390"/>
      <c r="AH106" s="390"/>
      <c r="AI106" s="390"/>
      <c r="AJ106" s="390"/>
      <c r="AK106" s="390"/>
      <c r="AL106" s="390"/>
      <c r="AM106" s="390"/>
      <c r="AN106" s="390"/>
      <c r="AO106" s="390"/>
      <c r="AP106" s="390"/>
      <c r="AQ106" s="390"/>
      <c r="AR106" s="390"/>
      <c r="AS106" s="390"/>
      <c r="AT106" s="390"/>
      <c r="AU106" s="390"/>
      <c r="AV106" s="390"/>
      <c r="AW106" s="390"/>
      <c r="AX106" s="390"/>
      <c r="AY106" s="390"/>
      <c r="AZ106" s="390"/>
      <c r="BA106" s="390"/>
      <c r="BB106" s="774"/>
      <c r="BC106" s="736"/>
      <c r="BD106" s="736"/>
      <c r="BE106" s="736"/>
      <c r="BF106" s="736"/>
      <c r="BG106" s="736"/>
      <c r="BH106" s="736"/>
      <c r="BI106" s="736"/>
      <c r="BJ106" s="313"/>
      <c r="BK106" s="737"/>
      <c r="BL106" s="737"/>
      <c r="BM106" s="737"/>
      <c r="BN106" s="737"/>
      <c r="BO106" s="313"/>
      <c r="BP106" s="313"/>
      <c r="BQ106" s="313"/>
      <c r="BR106" s="313"/>
      <c r="BS106" s="689"/>
      <c r="BT106" s="689"/>
      <c r="BU106" s="313"/>
      <c r="BV106" s="313"/>
      <c r="BW106" s="313"/>
      <c r="BX106" s="313"/>
      <c r="BY106" s="739"/>
      <c r="BZ106" s="739"/>
      <c r="CA106" s="313"/>
      <c r="CB106" s="313"/>
      <c r="CC106" s="313"/>
      <c r="CD106" s="313"/>
      <c r="CE106" s="313"/>
      <c r="CF106" s="690"/>
      <c r="CG106" s="690"/>
      <c r="CH106" s="690"/>
      <c r="CI106" s="690"/>
      <c r="CJ106" s="690"/>
      <c r="CK106" s="313"/>
      <c r="CL106" s="313"/>
      <c r="CM106" s="313"/>
      <c r="CN106" s="313"/>
      <c r="CO106" s="313"/>
      <c r="CP106" s="313"/>
      <c r="CQ106" s="313"/>
      <c r="CR106" s="313"/>
      <c r="CS106" s="313"/>
      <c r="CT106" s="313"/>
      <c r="CU106" s="313"/>
      <c r="CV106" s="313"/>
      <c r="CW106" s="313"/>
    </row>
    <row r="107" spans="1:101" ht="11.25" customHeight="1">
      <c r="A107" s="703"/>
      <c r="B107" s="807"/>
      <c r="C107" s="323"/>
      <c r="D107" s="323"/>
      <c r="E107" s="604"/>
      <c r="F107" s="605"/>
      <c r="G107" s="604"/>
      <c r="H107" s="606"/>
      <c r="I107" s="600"/>
      <c r="J107" s="600"/>
      <c r="K107" s="607"/>
      <c r="L107" s="394"/>
      <c r="M107" s="550"/>
      <c r="N107" s="600"/>
      <c r="O107" s="600"/>
      <c r="P107" s="331"/>
      <c r="Q107" s="249" t="s">
        <v>260</v>
      </c>
      <c r="R107" s="384">
        <v>2</v>
      </c>
      <c r="S107" s="211"/>
      <c r="T107" s="212"/>
      <c r="U107" s="213"/>
      <c r="V107" s="214"/>
      <c r="W107" s="390"/>
      <c r="X107" s="390"/>
      <c r="Y107" s="390"/>
      <c r="Z107" s="390"/>
      <c r="AA107" s="390"/>
      <c r="AB107" s="390"/>
      <c r="AC107" s="220"/>
      <c r="AD107" s="390"/>
      <c r="AE107" s="222"/>
      <c r="AF107" s="390"/>
      <c r="AG107" s="390"/>
      <c r="AH107" s="225"/>
      <c r="AI107" s="390"/>
      <c r="AJ107" s="390"/>
      <c r="AK107" s="390"/>
      <c r="AL107" s="390"/>
      <c r="AM107" s="390"/>
      <c r="AN107" s="390"/>
      <c r="AO107" s="390"/>
      <c r="AP107" s="390"/>
      <c r="AQ107" s="184"/>
      <c r="AR107" s="390"/>
      <c r="AS107" s="390"/>
      <c r="AT107" s="390"/>
      <c r="AU107" s="390"/>
      <c r="AV107" s="390"/>
      <c r="AW107" s="390"/>
      <c r="AX107" s="390"/>
      <c r="AY107" s="390"/>
      <c r="AZ107" s="390"/>
      <c r="BA107" s="390"/>
      <c r="BB107" s="774"/>
      <c r="BC107" s="736"/>
      <c r="BD107" s="736"/>
      <c r="BE107" s="736"/>
      <c r="BF107" s="736"/>
      <c r="BG107" s="736"/>
      <c r="BH107" s="736"/>
      <c r="BI107" s="736"/>
      <c r="BJ107" s="313"/>
      <c r="BK107" s="737"/>
      <c r="BL107" s="737"/>
      <c r="BM107" s="737"/>
      <c r="BN107" s="737"/>
      <c r="BO107" s="313"/>
      <c r="BP107" s="313"/>
      <c r="BQ107" s="313"/>
      <c r="BR107" s="313"/>
      <c r="BS107" s="689"/>
      <c r="BT107" s="689"/>
      <c r="BU107" s="313"/>
      <c r="BV107" s="313"/>
      <c r="BW107" s="313"/>
      <c r="BX107" s="313"/>
      <c r="BY107" s="739"/>
      <c r="BZ107" s="739"/>
      <c r="CA107" s="313"/>
      <c r="CB107" s="313"/>
      <c r="CC107" s="313"/>
      <c r="CD107" s="313"/>
      <c r="CE107" s="313"/>
      <c r="CF107" s="690"/>
      <c r="CG107" s="690"/>
      <c r="CH107" s="690"/>
      <c r="CI107" s="690"/>
      <c r="CJ107" s="690"/>
      <c r="CK107" s="313"/>
      <c r="CL107" s="313"/>
      <c r="CM107" s="313"/>
      <c r="CN107" s="313"/>
      <c r="CO107" s="313"/>
      <c r="CP107" s="313"/>
      <c r="CQ107" s="313"/>
      <c r="CR107" s="313"/>
      <c r="CS107" s="313"/>
      <c r="CT107" s="313"/>
      <c r="CU107" s="313"/>
      <c r="CV107" s="313"/>
      <c r="CW107" s="313"/>
    </row>
    <row r="108" spans="1:253" s="122" customFormat="1" ht="5.25" customHeight="1">
      <c r="A108" s="278"/>
      <c r="B108" s="414"/>
      <c r="C108" s="414"/>
      <c r="D108" s="414"/>
      <c r="E108" s="414"/>
      <c r="F108" s="414"/>
      <c r="G108" s="414"/>
      <c r="H108" s="414"/>
      <c r="I108" s="414"/>
      <c r="J108" s="414"/>
      <c r="K108" s="414"/>
      <c r="L108" s="414"/>
      <c r="M108" s="414"/>
      <c r="N108" s="414"/>
      <c r="O108" s="414"/>
      <c r="P108" s="414"/>
      <c r="Q108" s="414"/>
      <c r="R108" s="414"/>
      <c r="S108" s="414"/>
      <c r="T108" s="414"/>
      <c r="U108" s="414"/>
      <c r="V108" s="414"/>
      <c r="W108" s="414"/>
      <c r="X108" s="414"/>
      <c r="Y108" s="414"/>
      <c r="Z108" s="414"/>
      <c r="AA108" s="414"/>
      <c r="AB108" s="414"/>
      <c r="AC108" s="414"/>
      <c r="AD108" s="414"/>
      <c r="AE108" s="414"/>
      <c r="AF108" s="414"/>
      <c r="AG108" s="414"/>
      <c r="AH108" s="414"/>
      <c r="AI108" s="414"/>
      <c r="AJ108" s="414"/>
      <c r="AK108" s="414"/>
      <c r="AL108" s="414"/>
      <c r="AM108" s="414"/>
      <c r="AN108" s="414"/>
      <c r="AO108" s="414"/>
      <c r="AP108" s="414"/>
      <c r="AQ108" s="414"/>
      <c r="AR108" s="414"/>
      <c r="AS108" s="414"/>
      <c r="AT108" s="414"/>
      <c r="AU108" s="414"/>
      <c r="AV108" s="414"/>
      <c r="AW108" s="414"/>
      <c r="AX108" s="414"/>
      <c r="AY108" s="414"/>
      <c r="AZ108" s="414"/>
      <c r="BA108" s="414"/>
      <c r="BB108" s="414"/>
      <c r="BC108" s="414"/>
      <c r="BD108" s="414"/>
      <c r="BE108" s="414"/>
      <c r="BF108" s="414"/>
      <c r="BG108" s="414"/>
      <c r="BH108" s="414"/>
      <c r="BI108" s="414"/>
      <c r="BJ108" s="414"/>
      <c r="BK108" s="414"/>
      <c r="BL108" s="414"/>
      <c r="BM108" s="414"/>
      <c r="BN108" s="414"/>
      <c r="BO108" s="414"/>
      <c r="BP108" s="414"/>
      <c r="BQ108" s="414"/>
      <c r="BR108" s="414"/>
      <c r="BS108" s="414"/>
      <c r="BT108" s="414"/>
      <c r="BU108" s="414"/>
      <c r="BV108" s="414"/>
      <c r="BW108" s="414"/>
      <c r="BX108" s="414"/>
      <c r="BY108" s="414"/>
      <c r="BZ108" s="414"/>
      <c r="CA108" s="414"/>
      <c r="CB108" s="414"/>
      <c r="CC108" s="414"/>
      <c r="CD108" s="414"/>
      <c r="CE108" s="414"/>
      <c r="CF108" s="414"/>
      <c r="CG108" s="414"/>
      <c r="CH108" s="414"/>
      <c r="CI108" s="414"/>
      <c r="CJ108" s="414"/>
      <c r="CK108" s="414"/>
      <c r="CL108" s="414"/>
      <c r="CM108" s="414"/>
      <c r="CN108" s="414"/>
      <c r="CO108" s="414"/>
      <c r="CP108" s="414"/>
      <c r="CQ108" s="414"/>
      <c r="CR108" s="414"/>
      <c r="CS108" s="414"/>
      <c r="CT108" s="414"/>
      <c r="CU108" s="414"/>
      <c r="CV108" s="414"/>
      <c r="CW108" s="414"/>
      <c r="HZ108" s="342"/>
      <c r="IA108" s="342"/>
      <c r="IB108" s="342"/>
      <c r="IC108" s="342"/>
      <c r="ID108" s="342"/>
      <c r="IE108" s="342"/>
      <c r="IF108" s="342"/>
      <c r="IG108" s="342"/>
      <c r="IH108" s="342"/>
      <c r="II108" s="342"/>
      <c r="IJ108" s="342"/>
      <c r="IK108" s="342"/>
      <c r="IL108" s="342"/>
      <c r="IM108" s="342"/>
      <c r="IN108" s="342"/>
      <c r="IO108" s="342"/>
      <c r="IP108" s="342"/>
      <c r="IQ108" s="342"/>
      <c r="IR108" s="342"/>
      <c r="IS108" s="342"/>
    </row>
    <row r="109" spans="1:104" ht="11.25" customHeight="1">
      <c r="A109" s="808"/>
      <c r="AL109" s="809" t="s">
        <v>423</v>
      </c>
      <c r="AM109" s="809"/>
      <c r="AN109" s="809"/>
      <c r="AO109" s="809"/>
      <c r="AP109" s="809"/>
      <c r="AS109" s="810" t="s">
        <v>424</v>
      </c>
      <c r="AT109" s="810"/>
      <c r="AU109" s="810"/>
      <c r="AV109" s="810"/>
      <c r="BC109" s="417"/>
      <c r="BD109" s="417"/>
      <c r="BE109" s="417"/>
      <c r="BF109" s="417"/>
      <c r="BG109" s="417"/>
      <c r="BH109" s="417"/>
      <c r="BI109" s="417"/>
      <c r="BJ109"/>
      <c r="BK109" s="418"/>
      <c r="BL109" s="418"/>
      <c r="BM109" s="418"/>
      <c r="BN109" s="418"/>
      <c r="BO109"/>
      <c r="BP109" s="419"/>
      <c r="BQ109"/>
      <c r="BR109" s="420"/>
      <c r="BS109" s="420"/>
      <c r="BT109" s="420"/>
      <c r="BU109"/>
      <c r="BV109" s="421"/>
      <c r="BW109" s="421"/>
      <c r="BX109"/>
      <c r="BY109" s="422"/>
      <c r="BZ109" s="422"/>
      <c r="CA109"/>
      <c r="CB109" s="423"/>
      <c r="CC109"/>
      <c r="CD109" s="424"/>
      <c r="CE109"/>
      <c r="CF109" s="425"/>
      <c r="CG109" s="425"/>
      <c r="CH109" s="425"/>
      <c r="CI109" s="425"/>
      <c r="CJ109" s="425"/>
      <c r="CK109" s="425"/>
      <c r="CL109" s="425"/>
      <c r="CM109" s="425"/>
      <c r="CN109" s="425"/>
      <c r="CO109"/>
      <c r="CP109" s="207"/>
      <c r="CQ109" s="207"/>
      <c r="CR109"/>
      <c r="CS109" s="426"/>
      <c r="CT109" s="426"/>
      <c r="CU109" s="426"/>
      <c r="CV109"/>
      <c r="CW109"/>
      <c r="CX109"/>
      <c r="CY109"/>
      <c r="CZ109"/>
    </row>
    <row r="110" spans="1:240" ht="11.25" customHeight="1">
      <c r="A110" s="122"/>
      <c r="B110" s="123"/>
      <c r="D110" s="125"/>
      <c r="G110" s="126"/>
      <c r="Q110" s="416"/>
      <c r="R110" s="416"/>
      <c r="S110" s="416"/>
      <c r="T110" s="416"/>
      <c r="U110" s="416"/>
      <c r="V110" s="416"/>
      <c r="W110" s="416"/>
      <c r="X110" s="416"/>
      <c r="Y110" s="416"/>
      <c r="Z110" s="416"/>
      <c r="AA110" s="416"/>
      <c r="AB110" s="416"/>
      <c r="BB110"/>
      <c r="BC110" s="417" t="s">
        <v>296</v>
      </c>
      <c r="BD110" s="417"/>
      <c r="BE110" s="417"/>
      <c r="BF110" s="417"/>
      <c r="BG110" s="417"/>
      <c r="BH110" s="417"/>
      <c r="BI110" s="417"/>
      <c r="BJ110"/>
      <c r="BK110" s="418" t="s">
        <v>297</v>
      </c>
      <c r="BL110" s="418"/>
      <c r="BM110" s="418"/>
      <c r="BN110" s="418"/>
      <c r="BO110"/>
      <c r="BP110" s="419"/>
      <c r="BQ110" s="427"/>
      <c r="BR110" s="420"/>
      <c r="BS110" s="420"/>
      <c r="BT110" s="420"/>
      <c r="BV110" s="421"/>
      <c r="BW110" s="421"/>
      <c r="BX110" s="133"/>
      <c r="BY110" s="422"/>
      <c r="BZ110" s="422"/>
      <c r="CA110" s="133"/>
      <c r="CB110" s="423"/>
      <c r="CD110" s="424"/>
      <c r="CF110" s="425"/>
      <c r="CG110" s="425"/>
      <c r="CH110" s="425"/>
      <c r="CI110" s="425"/>
      <c r="CJ110" s="425"/>
      <c r="CK110" s="428"/>
      <c r="CL110" s="428"/>
      <c r="CM110" s="428"/>
      <c r="CN110" s="428"/>
      <c r="CP110" s="429" t="s">
        <v>298</v>
      </c>
      <c r="CQ110" s="429"/>
      <c r="CR110" s="429"/>
      <c r="CS110" s="429"/>
      <c r="CT110" s="429"/>
      <c r="CU110" s="426"/>
      <c r="CW110"/>
      <c r="HX110" s="132"/>
      <c r="HY110" s="132"/>
      <c r="HZ110" s="132"/>
      <c r="IA110" s="132"/>
      <c r="IB110" s="132"/>
      <c r="IC110" s="132"/>
      <c r="ID110" s="132"/>
      <c r="IE110" s="132"/>
      <c r="IF110" s="132"/>
    </row>
    <row r="111" spans="1:240" ht="11.25" customHeight="1">
      <c r="A111" s="122"/>
      <c r="B111" s="123"/>
      <c r="D111" s="132" t="s">
        <v>425</v>
      </c>
      <c r="E111" s="132"/>
      <c r="F111" s="132"/>
      <c r="G111" s="132"/>
      <c r="H111" s="132"/>
      <c r="I111" s="132"/>
      <c r="J111" s="132"/>
      <c r="K111" s="132"/>
      <c r="L111" s="132"/>
      <c r="M111" s="132"/>
      <c r="N111" s="132"/>
      <c r="O111" s="132"/>
      <c r="P111" s="132"/>
      <c r="Q111" s="132"/>
      <c r="R111" s="132"/>
      <c r="V111" s="416"/>
      <c r="W111" s="416"/>
      <c r="X111" s="416"/>
      <c r="Y111" s="416"/>
      <c r="Z111" s="416"/>
      <c r="AA111" s="416"/>
      <c r="AB111" s="416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 s="419"/>
      <c r="BQ111"/>
      <c r="BR111" s="420"/>
      <c r="BS111" s="420"/>
      <c r="BT111" s="420"/>
      <c r="BV111" s="421"/>
      <c r="BW111" s="421"/>
      <c r="BX111" s="133"/>
      <c r="BY111" s="422"/>
      <c r="BZ111" s="422"/>
      <c r="CA111" s="133"/>
      <c r="CB111" s="423"/>
      <c r="CD111" s="424"/>
      <c r="CF111" s="428"/>
      <c r="CG111" s="428"/>
      <c r="CH111" s="428"/>
      <c r="CI111" s="428"/>
      <c r="CJ111" s="428"/>
      <c r="CK111" s="428"/>
      <c r="CL111" s="428"/>
      <c r="CM111" s="428"/>
      <c r="CN111" s="428"/>
      <c r="CQ111"/>
      <c r="CR111"/>
      <c r="CS111" s="430" t="s">
        <v>299</v>
      </c>
      <c r="CT111" s="430"/>
      <c r="CU111" s="430"/>
      <c r="CV111" s="430"/>
      <c r="CW111" s="430"/>
      <c r="CX111"/>
      <c r="CY111" s="431"/>
      <c r="CZ111" s="431"/>
      <c r="HX111" s="132"/>
      <c r="HY111" s="132"/>
      <c r="HZ111" s="132"/>
      <c r="IA111" s="132"/>
      <c r="IB111" s="132"/>
      <c r="IC111" s="132"/>
      <c r="ID111" s="132"/>
      <c r="IE111" s="132"/>
      <c r="IF111" s="132"/>
    </row>
    <row r="112" spans="1:240" ht="11.25" customHeight="1">
      <c r="A112" s="122"/>
      <c r="B112" s="123"/>
      <c r="D112" s="125"/>
      <c r="G112" s="126"/>
      <c r="Q112" s="416"/>
      <c r="R112" s="416"/>
      <c r="S112" s="416"/>
      <c r="T112" s="416"/>
      <c r="U112" s="416"/>
      <c r="V112" s="416"/>
      <c r="W112" s="416"/>
      <c r="X112" s="416"/>
      <c r="Y112" s="416"/>
      <c r="Z112" s="416"/>
      <c r="AA112" s="416"/>
      <c r="AB112" s="416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 s="432" t="s">
        <v>300</v>
      </c>
      <c r="BP112" s="432"/>
      <c r="BQ112" s="432"/>
      <c r="BR112" s="432"/>
      <c r="BS112" s="432"/>
      <c r="BT112" s="432"/>
      <c r="BU112" s="432"/>
      <c r="BV112" s="432"/>
      <c r="BW112" s="432"/>
      <c r="BX112" s="432"/>
      <c r="BY112" s="422"/>
      <c r="BZ112" s="422"/>
      <c r="CA112" s="133"/>
      <c r="CB112" s="423"/>
      <c r="CD112" s="424"/>
      <c r="CE112"/>
      <c r="CF112" s="433" t="s">
        <v>301</v>
      </c>
      <c r="CG112" s="433"/>
      <c r="CH112" s="433"/>
      <c r="CI112" s="433"/>
      <c r="CJ112" s="433"/>
      <c r="CK112" s="433"/>
      <c r="CL112" s="433"/>
      <c r="CM112" s="433"/>
      <c r="CN112" s="433"/>
      <c r="CQ112"/>
      <c r="CR112"/>
      <c r="CS112" s="434" t="s">
        <v>302</v>
      </c>
      <c r="CT112" s="434"/>
      <c r="CU112" s="434"/>
      <c r="CV112" s="434"/>
      <c r="CW112" s="434"/>
      <c r="HX112" s="132"/>
      <c r="HY112" s="132"/>
      <c r="HZ112" s="132"/>
      <c r="IA112" s="132"/>
      <c r="IB112" s="132"/>
      <c r="IC112" s="132"/>
      <c r="ID112" s="132"/>
      <c r="IE112" s="132"/>
      <c r="IF112" s="132"/>
    </row>
    <row r="113" spans="1:240" ht="11.25" customHeight="1">
      <c r="A113" s="122"/>
      <c r="B113" s="123"/>
      <c r="C113" s="435"/>
      <c r="D113" s="125"/>
      <c r="G113" s="126"/>
      <c r="Q113" s="416"/>
      <c r="R113" s="416"/>
      <c r="S113" s="416"/>
      <c r="T113" s="416"/>
      <c r="U113" s="416"/>
      <c r="V113" s="416"/>
      <c r="W113" s="416"/>
      <c r="X113" s="416"/>
      <c r="Y113" s="416"/>
      <c r="Z113" s="416"/>
      <c r="AA113" s="416"/>
      <c r="AB113" s="416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 s="420"/>
      <c r="BS113" s="420"/>
      <c r="BT113" s="420"/>
      <c r="BV113" s="421"/>
      <c r="BW113" s="421"/>
      <c r="BX113" s="133"/>
      <c r="BY113" s="422"/>
      <c r="BZ113" s="422"/>
      <c r="CA113" s="133"/>
      <c r="CB113" s="423"/>
      <c r="CD113" s="424"/>
      <c r="CW113"/>
      <c r="CX113"/>
      <c r="CY113"/>
      <c r="HX113" s="132"/>
      <c r="HY113" s="132"/>
      <c r="HZ113" s="132"/>
      <c r="IA113" s="132"/>
      <c r="IB113" s="132"/>
      <c r="IC113" s="132"/>
      <c r="ID113" s="132"/>
      <c r="IE113" s="132"/>
      <c r="IF113" s="132"/>
    </row>
    <row r="114" spans="1:240" ht="11.25" customHeight="1">
      <c r="A114" s="122"/>
      <c r="B114" s="123"/>
      <c r="C114" s="436" t="s">
        <v>303</v>
      </c>
      <c r="D114" s="436"/>
      <c r="E114" s="436"/>
      <c r="F114" s="436"/>
      <c r="G114" s="436"/>
      <c r="H114" s="436"/>
      <c r="I114" s="436"/>
      <c r="J114" s="436"/>
      <c r="K114" s="436"/>
      <c r="L114" s="436"/>
      <c r="M114" s="436"/>
      <c r="BB114"/>
      <c r="BC114"/>
      <c r="BD114"/>
      <c r="BE114"/>
      <c r="BF114"/>
      <c r="BG114"/>
      <c r="BH114"/>
      <c r="BI114"/>
      <c r="BR114" s="437" t="s">
        <v>304</v>
      </c>
      <c r="BS114" s="437"/>
      <c r="BT114" s="437"/>
      <c r="BU114" s="437"/>
      <c r="BV114" s="437"/>
      <c r="BW114" s="437"/>
      <c r="BX114" s="438"/>
      <c r="BY114" s="422"/>
      <c r="BZ114" s="422"/>
      <c r="CA114" s="438"/>
      <c r="CB114" s="423"/>
      <c r="CD114" s="424"/>
      <c r="CF114"/>
      <c r="CG114"/>
      <c r="CH114"/>
      <c r="CI114"/>
      <c r="CW114"/>
      <c r="HX114" s="132"/>
      <c r="HY114" s="132"/>
      <c r="HZ114" s="132"/>
      <c r="IA114" s="132"/>
      <c r="IB114" s="132"/>
      <c r="IC114" s="132"/>
      <c r="ID114" s="132"/>
      <c r="IE114" s="132"/>
      <c r="IF114" s="132"/>
    </row>
    <row r="115" spans="1:240" ht="11.25" customHeight="1">
      <c r="A115" s="122"/>
      <c r="B115" s="123"/>
      <c r="D115" s="125"/>
      <c r="G115" s="126"/>
      <c r="AE115"/>
      <c r="AU115" s="132"/>
      <c r="AV115" s="132"/>
      <c r="BB115"/>
      <c r="BC115"/>
      <c r="BD115"/>
      <c r="BE115"/>
      <c r="BF115"/>
      <c r="BV115" s="421"/>
      <c r="BW115" s="421"/>
      <c r="BX115" s="133"/>
      <c r="BY115" s="422"/>
      <c r="BZ115" s="422"/>
      <c r="CA115" s="133"/>
      <c r="CB115" s="423"/>
      <c r="CD115" s="424"/>
      <c r="CW115"/>
      <c r="HX115" s="132"/>
      <c r="HY115" s="132"/>
      <c r="HZ115" s="132"/>
      <c r="IA115" s="132"/>
      <c r="IB115" s="132"/>
      <c r="IC115" s="132"/>
      <c r="ID115" s="132"/>
      <c r="IE115" s="132"/>
      <c r="IF115" s="132"/>
    </row>
    <row r="116" spans="1:240" ht="11.25" customHeight="1">
      <c r="A116" s="122"/>
      <c r="B116" s="123"/>
      <c r="D116" s="125"/>
      <c r="G116" s="126"/>
      <c r="BB116"/>
      <c r="BC116"/>
      <c r="BD116"/>
      <c r="BE116"/>
      <c r="BF116"/>
      <c r="BV116" s="439" t="s">
        <v>305</v>
      </c>
      <c r="BW116" s="439"/>
      <c r="BX116" s="439"/>
      <c r="BY116" s="439"/>
      <c r="BZ116" s="439"/>
      <c r="CA116" s="439"/>
      <c r="CB116" s="439"/>
      <c r="CC116" s="439"/>
      <c r="CD116" s="439"/>
      <c r="CE116" s="439"/>
      <c r="CF116" s="440"/>
      <c r="CW116"/>
      <c r="HX116" s="132"/>
      <c r="HY116" s="132"/>
      <c r="HZ116" s="132"/>
      <c r="IA116" s="132"/>
      <c r="IB116" s="132"/>
      <c r="IC116" s="132"/>
      <c r="ID116" s="132"/>
      <c r="IE116" s="132"/>
      <c r="IF116" s="132"/>
    </row>
    <row r="117" spans="1:240" ht="11.25" customHeight="1">
      <c r="A117" s="122"/>
      <c r="B117" s="123"/>
      <c r="D117" s="125"/>
      <c r="G117" s="126"/>
      <c r="BB117"/>
      <c r="BC117"/>
      <c r="BD117"/>
      <c r="BE117"/>
      <c r="BF117"/>
      <c r="BV117" s="133"/>
      <c r="BW117" s="133"/>
      <c r="BX117" s="133"/>
      <c r="BY117" s="422"/>
      <c r="BZ117" s="422"/>
      <c r="CA117" s="133"/>
      <c r="CB117" s="423"/>
      <c r="CD117" s="424"/>
      <c r="CU117"/>
      <c r="CW117"/>
      <c r="HX117" s="132"/>
      <c r="HY117" s="132"/>
      <c r="HZ117" s="132"/>
      <c r="IA117" s="132"/>
      <c r="IB117" s="132"/>
      <c r="IC117" s="132"/>
      <c r="ID117" s="132"/>
      <c r="IE117" s="132"/>
      <c r="IF117" s="132"/>
    </row>
    <row r="118" spans="1:240" ht="11.25" customHeight="1">
      <c r="A118" s="122"/>
      <c r="B118" s="123"/>
      <c r="D118" s="125"/>
      <c r="G118" s="126"/>
      <c r="BB118"/>
      <c r="BC118"/>
      <c r="BD118"/>
      <c r="BE118"/>
      <c r="BF118"/>
      <c r="BV118" s="133"/>
      <c r="BW118" s="133"/>
      <c r="BX118" s="133"/>
      <c r="BY118" s="441" t="s">
        <v>306</v>
      </c>
      <c r="BZ118" s="441"/>
      <c r="CA118" s="441"/>
      <c r="CB118" s="441"/>
      <c r="CC118" s="441"/>
      <c r="CD118" s="441"/>
      <c r="CE118" s="431"/>
      <c r="CF118" s="431"/>
      <c r="CG118" s="431"/>
      <c r="CH118" s="431"/>
      <c r="CI118" s="431"/>
      <c r="CJ118" s="431"/>
      <c r="CW118"/>
      <c r="HX118" s="132"/>
      <c r="HY118" s="132"/>
      <c r="HZ118" s="132"/>
      <c r="IA118" s="132"/>
      <c r="IB118" s="132"/>
      <c r="IC118" s="132"/>
      <c r="ID118" s="132"/>
      <c r="IE118" s="132"/>
      <c r="IF118" s="132"/>
    </row>
    <row r="119" spans="1:240" ht="11.25" customHeight="1">
      <c r="A119" s="122"/>
      <c r="B119" s="123"/>
      <c r="D119" s="125"/>
      <c r="G119" s="126"/>
      <c r="O119" s="442"/>
      <c r="P119" s="443"/>
      <c r="Q119" s="444"/>
      <c r="R119" s="445"/>
      <c r="S119" s="133"/>
      <c r="T119" s="133"/>
      <c r="U119" s="133"/>
      <c r="V119" s="133"/>
      <c r="W119" s="133"/>
      <c r="X119" s="133"/>
      <c r="Y119" s="133"/>
      <c r="Z119" s="133"/>
      <c r="AA119" s="133"/>
      <c r="AB119" s="133"/>
      <c r="AC119" s="133"/>
      <c r="BB119"/>
      <c r="BC119"/>
      <c r="BD119"/>
      <c r="BE119"/>
      <c r="BF119"/>
      <c r="BV119" s="133"/>
      <c r="BW119" s="133"/>
      <c r="BX119" s="133"/>
      <c r="BY119" s="133"/>
      <c r="BZ119" s="133"/>
      <c r="CA119" s="133"/>
      <c r="CB119" s="423"/>
      <c r="CD119" s="424"/>
      <c r="CW119"/>
      <c r="HX119" s="132"/>
      <c r="HY119" s="132"/>
      <c r="HZ119" s="132"/>
      <c r="IA119" s="132"/>
      <c r="IB119" s="132"/>
      <c r="IC119" s="132"/>
      <c r="ID119" s="132"/>
      <c r="IE119" s="132"/>
      <c r="IF119" s="132"/>
    </row>
    <row r="120" spans="1:240" ht="11.25" customHeight="1">
      <c r="A120" s="122"/>
      <c r="B120" s="123"/>
      <c r="D120" s="125"/>
      <c r="G120" s="126"/>
      <c r="O120" s="442"/>
      <c r="P120" s="443"/>
      <c r="Q120" s="444"/>
      <c r="R120" s="445"/>
      <c r="S120" s="133"/>
      <c r="T120" s="133"/>
      <c r="U120" s="133"/>
      <c r="V120" s="133"/>
      <c r="W120" s="133"/>
      <c r="X120" s="133"/>
      <c r="Y120" s="133"/>
      <c r="Z120" s="133"/>
      <c r="AA120" s="133"/>
      <c r="AB120" s="133"/>
      <c r="AC120" s="133"/>
      <c r="BB120"/>
      <c r="BC120"/>
      <c r="BD120"/>
      <c r="BE120"/>
      <c r="BF120"/>
      <c r="BV120" s="133"/>
      <c r="BW120" s="133"/>
      <c r="BX120" s="133"/>
      <c r="BY120" s="133"/>
      <c r="BZ120" s="133"/>
      <c r="CA120" s="446" t="s">
        <v>307</v>
      </c>
      <c r="CB120" s="447"/>
      <c r="CC120" s="447"/>
      <c r="CD120" s="447"/>
      <c r="CE120" s="447"/>
      <c r="CF120" s="447"/>
      <c r="CG120" s="447"/>
      <c r="CH120" s="447"/>
      <c r="CI120" s="431"/>
      <c r="CJ120" s="431"/>
      <c r="CK120" s="431"/>
      <c r="CL120" s="431"/>
      <c r="CW120"/>
      <c r="HX120" s="132"/>
      <c r="HY120" s="132"/>
      <c r="HZ120" s="132"/>
      <c r="IA120" s="132"/>
      <c r="IB120" s="132"/>
      <c r="IC120" s="132"/>
      <c r="ID120" s="132"/>
      <c r="IE120" s="132"/>
      <c r="IF120" s="132"/>
    </row>
    <row r="121" spans="1:240" ht="11.25" customHeight="1">
      <c r="A121" s="122"/>
      <c r="B121" s="123"/>
      <c r="D121" s="125"/>
      <c r="G121" s="126"/>
      <c r="O121" s="442"/>
      <c r="P121" s="443"/>
      <c r="Q121" s="444"/>
      <c r="R121" s="445"/>
      <c r="S121" s="133"/>
      <c r="T121" s="133"/>
      <c r="U121" s="133"/>
      <c r="V121" s="133"/>
      <c r="W121" s="133"/>
      <c r="X121" s="133"/>
      <c r="Y121" s="133"/>
      <c r="Z121" s="133"/>
      <c r="AA121" s="133"/>
      <c r="AB121" s="133"/>
      <c r="AC121" s="133"/>
      <c r="BB121"/>
      <c r="BC121"/>
      <c r="BD121"/>
      <c r="BE121"/>
      <c r="BF121"/>
      <c r="BV121" s="133"/>
      <c r="BW121" s="133"/>
      <c r="BX121" s="133"/>
      <c r="BY121" s="133"/>
      <c r="BZ121" s="133"/>
      <c r="CA121" s="133"/>
      <c r="CB121" s="133"/>
      <c r="CD121" s="424"/>
      <c r="CW121"/>
      <c r="HX121" s="132"/>
      <c r="HY121" s="132"/>
      <c r="HZ121" s="132"/>
      <c r="IA121" s="132"/>
      <c r="IB121" s="132"/>
      <c r="IC121" s="132"/>
      <c r="ID121" s="132"/>
      <c r="IE121" s="132"/>
      <c r="IF121" s="132"/>
    </row>
    <row r="122" spans="1:240" ht="11.25" customHeight="1">
      <c r="A122" s="122"/>
      <c r="B122" s="123"/>
      <c r="D122" s="125"/>
      <c r="G122" s="126"/>
      <c r="O122" s="442"/>
      <c r="P122" s="342"/>
      <c r="Q122" s="448"/>
      <c r="R122" s="448"/>
      <c r="S122" s="448"/>
      <c r="T122" s="448"/>
      <c r="U122" s="448"/>
      <c r="V122" s="448"/>
      <c r="W122" s="448"/>
      <c r="X122" s="448"/>
      <c r="Y122" s="448"/>
      <c r="Z122" s="448"/>
      <c r="AA122" s="448"/>
      <c r="AB122" s="133"/>
      <c r="AC122" s="133"/>
      <c r="BB122"/>
      <c r="BV122" s="133"/>
      <c r="BW122" s="133"/>
      <c r="BX122" s="133"/>
      <c r="BY122" s="133"/>
      <c r="BZ122" s="133"/>
      <c r="CA122" s="133"/>
      <c r="CB122" s="133"/>
      <c r="CC122" s="449" t="s">
        <v>308</v>
      </c>
      <c r="CD122" s="449"/>
      <c r="CE122" s="449"/>
      <c r="CF122" s="449"/>
      <c r="CG122" s="449"/>
      <c r="CH122" s="449"/>
      <c r="CI122" s="449"/>
      <c r="CJ122" s="449"/>
      <c r="CK122" s="449"/>
      <c r="CL122" s="431"/>
      <c r="CM122" s="431"/>
      <c r="CN122" s="431"/>
      <c r="CS122"/>
      <c r="CW122"/>
      <c r="HX122" s="132"/>
      <c r="HY122" s="132"/>
      <c r="HZ122" s="132"/>
      <c r="IA122" s="132"/>
      <c r="IB122" s="132"/>
      <c r="IC122" s="132"/>
      <c r="ID122" s="132"/>
      <c r="IE122" s="132"/>
      <c r="IF122" s="132"/>
    </row>
    <row r="123" spans="55:104" ht="11.25" customHeight="1"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 s="133"/>
      <c r="CZ123" s="133"/>
    </row>
    <row r="124" spans="74:104" ht="11.25" customHeight="1">
      <c r="BV124" s="133"/>
      <c r="BW124" s="133"/>
      <c r="BX124" s="133"/>
      <c r="BY124" s="133"/>
      <c r="BZ124" s="133"/>
      <c r="CA124" s="133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Z124" s="133"/>
    </row>
    <row r="125" spans="80:94" ht="11.25" customHeight="1"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</row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</sheetData>
  <sheetProtection selectLockedCells="1" selectUnlockedCells="1"/>
  <mergeCells count="126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24"/>
    <mergeCell ref="B4:B7"/>
    <mergeCell ref="M4:M7"/>
    <mergeCell ref="P4:P7"/>
    <mergeCell ref="BC4:BC7"/>
    <mergeCell ref="BD4:BD7"/>
    <mergeCell ref="BE4:BE7"/>
    <mergeCell ref="BF4:BF7"/>
    <mergeCell ref="BG4:BG7"/>
    <mergeCell ref="BH4:BH7"/>
    <mergeCell ref="BI4:BI7"/>
    <mergeCell ref="BJ4:BJ7"/>
    <mergeCell ref="BK4:BK7"/>
    <mergeCell ref="BL4:BL7"/>
    <mergeCell ref="BM4:BM7"/>
    <mergeCell ref="BN4:BN7"/>
    <mergeCell ref="BO4:BO7"/>
    <mergeCell ref="BP4:BP7"/>
    <mergeCell ref="BQ4:BQ7"/>
    <mergeCell ref="BR4:BR7"/>
    <mergeCell ref="BS4:BS7"/>
    <mergeCell ref="BT4:BT7"/>
    <mergeCell ref="BU4:BU7"/>
    <mergeCell ref="BV4:BV7"/>
    <mergeCell ref="BW4:BW7"/>
    <mergeCell ref="BX4:BX7"/>
    <mergeCell ref="BY4:BY7"/>
    <mergeCell ref="BZ4:BZ7"/>
    <mergeCell ref="CA4:CA7"/>
    <mergeCell ref="CB4:CB7"/>
    <mergeCell ref="CC4:CC7"/>
    <mergeCell ref="CD4:CD7"/>
    <mergeCell ref="CE4:CE7"/>
    <mergeCell ref="CF4:CF7"/>
    <mergeCell ref="CG4:CG7"/>
    <mergeCell ref="CH4:CH7"/>
    <mergeCell ref="CI4:CI7"/>
    <mergeCell ref="CJ4:CJ7"/>
    <mergeCell ref="CK4:CK7"/>
    <mergeCell ref="CL4:CL7"/>
    <mergeCell ref="CM4:CM7"/>
    <mergeCell ref="CN4:CN7"/>
    <mergeCell ref="CO4:CO7"/>
    <mergeCell ref="CP4:CP7"/>
    <mergeCell ref="CQ4:CQ7"/>
    <mergeCell ref="CR4:CR7"/>
    <mergeCell ref="CS4:CS7"/>
    <mergeCell ref="CT4:CT7"/>
    <mergeCell ref="CU4:CU7"/>
    <mergeCell ref="CV4:CV7"/>
    <mergeCell ref="CW4:CW7"/>
    <mergeCell ref="B8:CW8"/>
    <mergeCell ref="B9:B12"/>
    <mergeCell ref="M9:M12"/>
    <mergeCell ref="P9:P12"/>
    <mergeCell ref="BC9:BC12"/>
    <mergeCell ref="BD9:BD12"/>
    <mergeCell ref="BE9:BE12"/>
    <mergeCell ref="BF9:BF12"/>
    <mergeCell ref="BG9:BG12"/>
    <mergeCell ref="BH9:BH12"/>
    <mergeCell ref="BI9:BI12"/>
    <mergeCell ref="BJ9:BJ12"/>
    <mergeCell ref="BK9:BK12"/>
    <mergeCell ref="BL9:BL12"/>
    <mergeCell ref="BM9:BM12"/>
    <mergeCell ref="BN9:BN12"/>
    <mergeCell ref="BO9:BO12"/>
    <mergeCell ref="BP9:BP12"/>
    <mergeCell ref="BQ9:BQ12"/>
    <mergeCell ref="BR9:BR12"/>
    <mergeCell ref="BS9:BS12"/>
    <mergeCell ref="BT9:BT12"/>
    <mergeCell ref="BU9:BU12"/>
    <mergeCell ref="BV9:BV12"/>
    <mergeCell ref="BW9:BW12"/>
    <mergeCell ref="BX9:BX12"/>
    <mergeCell ref="BY9:BY12"/>
    <mergeCell ref="BZ9:BZ12"/>
    <mergeCell ref="CA9:CA12"/>
    <mergeCell ref="CB9:CB12"/>
    <mergeCell ref="CC9:CC12"/>
    <mergeCell ref="CD9:CD12"/>
    <mergeCell ref="CE9:CE12"/>
    <mergeCell ref="CF9:CF12"/>
    <mergeCell ref="CG9:CG12"/>
    <mergeCell ref="CH9:CH12"/>
    <mergeCell ref="CI9:CI12"/>
    <mergeCell ref="CJ9:CJ12"/>
    <mergeCell ref="CK9:CK12"/>
    <mergeCell ref="CL9:CL12"/>
    <mergeCell ref="CM9:CM12"/>
    <mergeCell ref="CN9:CN12"/>
    <mergeCell ref="CO9:CO12"/>
    <mergeCell ref="CP9:CP12"/>
    <mergeCell ref="CQ9:CQ12"/>
    <mergeCell ref="CR9:CR12"/>
    <mergeCell ref="CS9:CS12"/>
    <mergeCell ref="CT9:CT12"/>
    <mergeCell ref="CU9:CU12"/>
    <mergeCell ref="CV9:CV12"/>
    <mergeCell ref="CW9:CW12"/>
    <mergeCell ref="B13:CW13"/>
    <mergeCell ref="B14:B17"/>
    <mergeCell ref="M14:M17"/>
    <mergeCell ref="P14:P17"/>
    <mergeCell ref="BC14:BC17"/>
    <mergeCell ref="BD14:BD17"/>
    <mergeCell ref="BE14:BE17"/>
    <mergeCell ref="BF14:BF17"/>
    <mergeCell ref="BG14:BG17"/>
    <mergeCell ref="BH14:BH17"/>
    <mergeCell ref="BI14:BI17"/>
    <mergeCell ref="BJ14:BJ17"/>
    <mergeCell ref="BK14:BK17"/>
    <mergeCell ref="BL14:BL17"/>
    <mergeCell ref="BM14:BM17"/>
    <mergeCell ref="BN14:BN17"/>
    <mergeCell ref="BO14:BO17"/>
    <mergeCell ref="BP14:BP17"/>
    <mergeCell ref="BQ14:BQ17"/>
    <mergeCell ref="BR14:BR17"/>
    <mergeCell ref="BS14:BS17"/>
    <mergeCell ref="BT14:BT17"/>
    <mergeCell ref="BU14:BU17"/>
    <mergeCell ref="BV14:BV17"/>
    <mergeCell ref="BW14:BW17"/>
    <mergeCell ref="BX14:BX17"/>
    <mergeCell ref="BY14:BY17"/>
    <mergeCell ref="BZ14:BZ17"/>
    <mergeCell ref="CA14:CA17"/>
    <mergeCell ref="CB14:CB17"/>
    <mergeCell ref="CC14:CC17"/>
    <mergeCell ref="CD14:CD17"/>
    <mergeCell ref="CE14:CE17"/>
    <mergeCell ref="CF14:CF17"/>
    <mergeCell ref="CG14:CG17"/>
    <mergeCell ref="CH14:CH17"/>
    <mergeCell ref="CI14:CI17"/>
    <mergeCell ref="CJ14:CJ17"/>
    <mergeCell ref="CK14:CK17"/>
    <mergeCell ref="CL14:CL17"/>
    <mergeCell ref="CM14:CM17"/>
    <mergeCell ref="CN14:CN17"/>
    <mergeCell ref="CO14:CO17"/>
    <mergeCell ref="CP14:CP17"/>
    <mergeCell ref="CQ14:CQ17"/>
    <mergeCell ref="CR14:CR17"/>
    <mergeCell ref="CS14:CS17"/>
    <mergeCell ref="CT14:CT17"/>
    <mergeCell ref="CU14:CU17"/>
    <mergeCell ref="CV14:CV17"/>
    <mergeCell ref="CW14:CW17"/>
    <mergeCell ref="B18:CW18"/>
    <mergeCell ref="B19:B22"/>
    <mergeCell ref="M19:M22"/>
    <mergeCell ref="P19:P22"/>
    <mergeCell ref="BC19:BC22"/>
    <mergeCell ref="BD19:BD22"/>
    <mergeCell ref="BE19:BE22"/>
    <mergeCell ref="BF19:BF22"/>
    <mergeCell ref="BG19:BG22"/>
    <mergeCell ref="BH19:BH22"/>
    <mergeCell ref="BI19:BI22"/>
    <mergeCell ref="BJ19:BJ22"/>
    <mergeCell ref="BK19:BK22"/>
    <mergeCell ref="BL19:BL22"/>
    <mergeCell ref="BM19:BM22"/>
    <mergeCell ref="BN19:BN22"/>
    <mergeCell ref="BO19:BO22"/>
    <mergeCell ref="BP19:BP22"/>
    <mergeCell ref="BQ19:BQ22"/>
    <mergeCell ref="BR19:BR22"/>
    <mergeCell ref="BS19:BS22"/>
    <mergeCell ref="BT19:BT22"/>
    <mergeCell ref="BU19:BU22"/>
    <mergeCell ref="BV19:BV22"/>
    <mergeCell ref="BW19:BW22"/>
    <mergeCell ref="BX19:BX22"/>
    <mergeCell ref="BY19:BY22"/>
    <mergeCell ref="BZ19:BZ22"/>
    <mergeCell ref="CA19:CA22"/>
    <mergeCell ref="CB19:CB22"/>
    <mergeCell ref="CC19:CC22"/>
    <mergeCell ref="CD19:CD22"/>
    <mergeCell ref="CE19:CE22"/>
    <mergeCell ref="CF19:CF22"/>
    <mergeCell ref="CG19:CG22"/>
    <mergeCell ref="CH19:CH22"/>
    <mergeCell ref="CI19:CI22"/>
    <mergeCell ref="CJ19:CJ22"/>
    <mergeCell ref="CK19:CK22"/>
    <mergeCell ref="CL19:CL22"/>
    <mergeCell ref="CM19:CM22"/>
    <mergeCell ref="CN19:CN22"/>
    <mergeCell ref="CO19:CO22"/>
    <mergeCell ref="CP19:CP22"/>
    <mergeCell ref="CQ19:CQ22"/>
    <mergeCell ref="CR19:CR22"/>
    <mergeCell ref="CS19:CS22"/>
    <mergeCell ref="CT19:CT22"/>
    <mergeCell ref="CU19:CU22"/>
    <mergeCell ref="CV19:CV22"/>
    <mergeCell ref="CW19:CW22"/>
    <mergeCell ref="B23:CW23"/>
    <mergeCell ref="B25:CW25"/>
    <mergeCell ref="A26:A31"/>
    <mergeCell ref="B26:B27"/>
    <mergeCell ref="M26:M27"/>
    <mergeCell ref="P26:P27"/>
    <mergeCell ref="BC26:BC27"/>
    <mergeCell ref="BD26:BD27"/>
    <mergeCell ref="BE26:BE27"/>
    <mergeCell ref="BF26:BF27"/>
    <mergeCell ref="BG26:BG27"/>
    <mergeCell ref="BH26:BH27"/>
    <mergeCell ref="BI26:BI27"/>
    <mergeCell ref="BJ26:BJ27"/>
    <mergeCell ref="BK26:BK27"/>
    <mergeCell ref="BL26:BL27"/>
    <mergeCell ref="BM26:BM27"/>
    <mergeCell ref="BN26:BN27"/>
    <mergeCell ref="BO26:BO27"/>
    <mergeCell ref="BP26:BP27"/>
    <mergeCell ref="BQ26:BQ27"/>
    <mergeCell ref="BR26:BR27"/>
    <mergeCell ref="BS26:BS27"/>
    <mergeCell ref="BT26:BT27"/>
    <mergeCell ref="BU26:BU27"/>
    <mergeCell ref="BV26:BV27"/>
    <mergeCell ref="BW26:BW27"/>
    <mergeCell ref="BX26:BX27"/>
    <mergeCell ref="BY26:BY27"/>
    <mergeCell ref="BZ26:BZ27"/>
    <mergeCell ref="CA26:CA27"/>
    <mergeCell ref="CB26:CB27"/>
    <mergeCell ref="CC26:CC27"/>
    <mergeCell ref="CD26:CD27"/>
    <mergeCell ref="CE26:CE27"/>
    <mergeCell ref="CF26:CF27"/>
    <mergeCell ref="CG26:CG27"/>
    <mergeCell ref="CH26:CH27"/>
    <mergeCell ref="CI26:CI27"/>
    <mergeCell ref="CJ26:CJ27"/>
    <mergeCell ref="CK26:CK27"/>
    <mergeCell ref="CL26:CL27"/>
    <mergeCell ref="CM26:CM27"/>
    <mergeCell ref="CN26:CN27"/>
    <mergeCell ref="CO26:CO27"/>
    <mergeCell ref="CP26:CP27"/>
    <mergeCell ref="CQ26:CQ27"/>
    <mergeCell ref="CR26:CR27"/>
    <mergeCell ref="CS26:CS27"/>
    <mergeCell ref="CT26:CT27"/>
    <mergeCell ref="CU26:CU27"/>
    <mergeCell ref="CW26:CW27"/>
    <mergeCell ref="B28:CW28"/>
    <mergeCell ref="B29:B31"/>
    <mergeCell ref="M29:M31"/>
    <mergeCell ref="P29:P31"/>
    <mergeCell ref="BC29:BC31"/>
    <mergeCell ref="BD29:BD31"/>
    <mergeCell ref="BE29:BE31"/>
    <mergeCell ref="BF29:BF31"/>
    <mergeCell ref="BG29:BG31"/>
    <mergeCell ref="BH29:BH31"/>
    <mergeCell ref="BI29:BI31"/>
    <mergeCell ref="BJ29:BJ31"/>
    <mergeCell ref="BK29:BK31"/>
    <mergeCell ref="BL29:BL31"/>
    <mergeCell ref="BM29:BM31"/>
    <mergeCell ref="BN29:BN31"/>
    <mergeCell ref="BO29:BO31"/>
    <mergeCell ref="BP29:BP31"/>
    <mergeCell ref="BQ29:BQ31"/>
    <mergeCell ref="BR29:BR31"/>
    <mergeCell ref="BS29:BS31"/>
    <mergeCell ref="BT29:BT31"/>
    <mergeCell ref="BU29:BU31"/>
    <mergeCell ref="BV29:BV31"/>
    <mergeCell ref="BW29:BW31"/>
    <mergeCell ref="BX29:BX31"/>
    <mergeCell ref="BY29:BY31"/>
    <mergeCell ref="BZ29:BZ31"/>
    <mergeCell ref="CA29:CA31"/>
    <mergeCell ref="CB29:CB31"/>
    <mergeCell ref="CC29:CC31"/>
    <mergeCell ref="CD29:CD31"/>
    <mergeCell ref="CE29:CE31"/>
    <mergeCell ref="CF29:CF31"/>
    <mergeCell ref="CG29:CG31"/>
    <mergeCell ref="CH29:CH31"/>
    <mergeCell ref="CI29:CI31"/>
    <mergeCell ref="CJ29:CJ31"/>
    <mergeCell ref="CK29:CK31"/>
    <mergeCell ref="CL29:CL31"/>
    <mergeCell ref="CM29:CM31"/>
    <mergeCell ref="CN29:CN31"/>
    <mergeCell ref="CO29:CO31"/>
    <mergeCell ref="CP29:CP31"/>
    <mergeCell ref="CQ29:CQ31"/>
    <mergeCell ref="CR29:CR31"/>
    <mergeCell ref="CS29:CS31"/>
    <mergeCell ref="CT29:CT31"/>
    <mergeCell ref="CU29:CU31"/>
    <mergeCell ref="CW29:CW31"/>
    <mergeCell ref="B32:CW32"/>
    <mergeCell ref="A33:A45"/>
    <mergeCell ref="B33:B34"/>
    <mergeCell ref="M33:M34"/>
    <mergeCell ref="P33:P34"/>
    <mergeCell ref="BC33:BC34"/>
    <mergeCell ref="BD33:BD34"/>
    <mergeCell ref="BE33:BE34"/>
    <mergeCell ref="BF33:BF34"/>
    <mergeCell ref="BG33:BG34"/>
    <mergeCell ref="BH33:BH34"/>
    <mergeCell ref="BI33:BI34"/>
    <mergeCell ref="BJ33:BJ34"/>
    <mergeCell ref="BK33:BK34"/>
    <mergeCell ref="BL33:BL34"/>
    <mergeCell ref="BM33:BM34"/>
    <mergeCell ref="BN33:BN34"/>
    <mergeCell ref="BO33:BO34"/>
    <mergeCell ref="BP33:BP34"/>
    <mergeCell ref="BQ33:BQ34"/>
    <mergeCell ref="BR33:BR34"/>
    <mergeCell ref="BS33:BS34"/>
    <mergeCell ref="BT33:BT34"/>
    <mergeCell ref="BU33:BU34"/>
    <mergeCell ref="BV33:BV34"/>
    <mergeCell ref="BW33:BW34"/>
    <mergeCell ref="BX33:BX34"/>
    <mergeCell ref="BY33:BY34"/>
    <mergeCell ref="BZ33:BZ34"/>
    <mergeCell ref="CA33:CA34"/>
    <mergeCell ref="CB33:CB34"/>
    <mergeCell ref="CC33:CC34"/>
    <mergeCell ref="CD33:CD34"/>
    <mergeCell ref="CE33:CE34"/>
    <mergeCell ref="CF33:CF34"/>
    <mergeCell ref="CG33:CG34"/>
    <mergeCell ref="CH33:CH34"/>
    <mergeCell ref="CI33:CI34"/>
    <mergeCell ref="CJ33:CJ34"/>
    <mergeCell ref="CK33:CK34"/>
    <mergeCell ref="CL33:CL34"/>
    <mergeCell ref="CM33:CM34"/>
    <mergeCell ref="CN33:CN34"/>
    <mergeCell ref="CO33:CO34"/>
    <mergeCell ref="CP33:CP34"/>
    <mergeCell ref="CQ33:CQ34"/>
    <mergeCell ref="CR33:CR34"/>
    <mergeCell ref="CS33:CS34"/>
    <mergeCell ref="CT33:CT34"/>
    <mergeCell ref="CU33:CU34"/>
    <mergeCell ref="CV33:CV34"/>
    <mergeCell ref="CW33:CW34"/>
    <mergeCell ref="B35:CW35"/>
    <mergeCell ref="B36:B39"/>
    <mergeCell ref="M36:M39"/>
    <mergeCell ref="P36:P39"/>
    <mergeCell ref="BC36:BC39"/>
    <mergeCell ref="BD36:BD39"/>
    <mergeCell ref="BE36:BE39"/>
    <mergeCell ref="BF36:BF39"/>
    <mergeCell ref="BG36:BG39"/>
    <mergeCell ref="BH36:BH39"/>
    <mergeCell ref="BI36:BI39"/>
    <mergeCell ref="BJ36:BJ39"/>
    <mergeCell ref="BK36:BK39"/>
    <mergeCell ref="BL36:BL39"/>
    <mergeCell ref="BM36:BM39"/>
    <mergeCell ref="BN36:BN39"/>
    <mergeCell ref="BO36:BO39"/>
    <mergeCell ref="BP36:BP39"/>
    <mergeCell ref="BQ36:BQ39"/>
    <mergeCell ref="BR36:BR39"/>
    <mergeCell ref="BS36:BS39"/>
    <mergeCell ref="BT36:BT39"/>
    <mergeCell ref="BU36:BU39"/>
    <mergeCell ref="BV36:BV39"/>
    <mergeCell ref="BW36:BW39"/>
    <mergeCell ref="BX36:BX39"/>
    <mergeCell ref="BY36:BY39"/>
    <mergeCell ref="BZ36:BZ39"/>
    <mergeCell ref="CA36:CA39"/>
    <mergeCell ref="CB36:CB39"/>
    <mergeCell ref="CC36:CC39"/>
    <mergeCell ref="CD36:CD39"/>
    <mergeCell ref="CE36:CE39"/>
    <mergeCell ref="CF36:CF39"/>
    <mergeCell ref="CG36:CG39"/>
    <mergeCell ref="CH36:CH39"/>
    <mergeCell ref="CI36:CI39"/>
    <mergeCell ref="CJ36:CJ39"/>
    <mergeCell ref="CK36:CK39"/>
    <mergeCell ref="CL36:CL39"/>
    <mergeCell ref="CM36:CM39"/>
    <mergeCell ref="CN36:CN39"/>
    <mergeCell ref="CO36:CO39"/>
    <mergeCell ref="CP36:CP39"/>
    <mergeCell ref="CQ36:CQ39"/>
    <mergeCell ref="CR36:CR39"/>
    <mergeCell ref="CS36:CS39"/>
    <mergeCell ref="CT36:CT39"/>
    <mergeCell ref="CU36:CU39"/>
    <mergeCell ref="CV36:CV39"/>
    <mergeCell ref="CW36:CW39"/>
    <mergeCell ref="B40:CW40"/>
    <mergeCell ref="B41:B45"/>
    <mergeCell ref="M41:M45"/>
    <mergeCell ref="P41:P45"/>
    <mergeCell ref="BC41:BC45"/>
    <mergeCell ref="BD41:BD45"/>
    <mergeCell ref="BE41:BE45"/>
    <mergeCell ref="BF41:BF45"/>
    <mergeCell ref="BG41:BG45"/>
    <mergeCell ref="BH41:BH45"/>
    <mergeCell ref="BI41:BI45"/>
    <mergeCell ref="BJ41:BJ45"/>
    <mergeCell ref="BK41:BK45"/>
    <mergeCell ref="BL41:BL45"/>
    <mergeCell ref="BM41:BM45"/>
    <mergeCell ref="BN41:BN45"/>
    <mergeCell ref="BO41:BO45"/>
    <mergeCell ref="BP41:BP45"/>
    <mergeCell ref="BQ41:BQ45"/>
    <mergeCell ref="BR41:BR45"/>
    <mergeCell ref="BS41:BS45"/>
    <mergeCell ref="BT41:BT45"/>
    <mergeCell ref="BU41:BU45"/>
    <mergeCell ref="BV41:BV45"/>
    <mergeCell ref="BW41:BW45"/>
    <mergeCell ref="BX41:BX45"/>
    <mergeCell ref="BY41:BY45"/>
    <mergeCell ref="BZ41:BZ45"/>
    <mergeCell ref="CA41:CA45"/>
    <mergeCell ref="CB41:CB45"/>
    <mergeCell ref="CC41:CC45"/>
    <mergeCell ref="CD41:CD45"/>
    <mergeCell ref="CE41:CE45"/>
    <mergeCell ref="CF41:CF45"/>
    <mergeCell ref="CG41:CG45"/>
    <mergeCell ref="CH41:CH45"/>
    <mergeCell ref="CI41:CI45"/>
    <mergeCell ref="CJ41:CJ45"/>
    <mergeCell ref="CK41:CK45"/>
    <mergeCell ref="CL41:CL45"/>
    <mergeCell ref="CM41:CM45"/>
    <mergeCell ref="CN41:CN45"/>
    <mergeCell ref="CO41:CO45"/>
    <mergeCell ref="CP41:CP45"/>
    <mergeCell ref="CQ41:CQ45"/>
    <mergeCell ref="CR41:CR45"/>
    <mergeCell ref="CS41:CS45"/>
    <mergeCell ref="CT41:CT45"/>
    <mergeCell ref="CU41:CU45"/>
    <mergeCell ref="CW41:CW45"/>
    <mergeCell ref="B46:CW46"/>
    <mergeCell ref="A47:A51"/>
    <mergeCell ref="B47:B48"/>
    <mergeCell ref="M47:M48"/>
    <mergeCell ref="P47:P48"/>
    <mergeCell ref="BC47:BC48"/>
    <mergeCell ref="BD47:BD48"/>
    <mergeCell ref="BE47:BE48"/>
    <mergeCell ref="BF47:BF48"/>
    <mergeCell ref="BG47:BG48"/>
    <mergeCell ref="BH47:BH48"/>
    <mergeCell ref="BI47:BI48"/>
    <mergeCell ref="BJ47:BJ48"/>
    <mergeCell ref="BK47:BK48"/>
    <mergeCell ref="BL47:BL48"/>
    <mergeCell ref="BM47:BM48"/>
    <mergeCell ref="BN47:BN48"/>
    <mergeCell ref="BO47:BO48"/>
    <mergeCell ref="BP47:BP48"/>
    <mergeCell ref="BQ47:BQ48"/>
    <mergeCell ref="BR47:BR48"/>
    <mergeCell ref="BS47:BS48"/>
    <mergeCell ref="BT47:BT48"/>
    <mergeCell ref="BU47:BU48"/>
    <mergeCell ref="BV47:BV48"/>
    <mergeCell ref="BW47:BW48"/>
    <mergeCell ref="BX47:BX48"/>
    <mergeCell ref="BY47:BY48"/>
    <mergeCell ref="BZ47:BZ48"/>
    <mergeCell ref="CA47:CA48"/>
    <mergeCell ref="CB47:CB48"/>
    <mergeCell ref="CC47:CC48"/>
    <mergeCell ref="CD47:CD48"/>
    <mergeCell ref="CE47:CE48"/>
    <mergeCell ref="CF47:CF48"/>
    <mergeCell ref="CG47:CG48"/>
    <mergeCell ref="CH47:CH48"/>
    <mergeCell ref="CI47:CI48"/>
    <mergeCell ref="CJ47:CJ48"/>
    <mergeCell ref="CK47:CK48"/>
    <mergeCell ref="CL47:CL48"/>
    <mergeCell ref="CM47:CM48"/>
    <mergeCell ref="CN47:CN48"/>
    <mergeCell ref="CO47:CO48"/>
    <mergeCell ref="CP47:CP48"/>
    <mergeCell ref="CQ47:CQ48"/>
    <mergeCell ref="CR47:CR48"/>
    <mergeCell ref="CS47:CS48"/>
    <mergeCell ref="CT47:CT48"/>
    <mergeCell ref="CU47:CU48"/>
    <mergeCell ref="CV47:CV48"/>
    <mergeCell ref="CW47:CW48"/>
    <mergeCell ref="B49:CW49"/>
    <mergeCell ref="B50:B51"/>
    <mergeCell ref="M50:M51"/>
    <mergeCell ref="P50:P51"/>
    <mergeCell ref="BC50:BC51"/>
    <mergeCell ref="BD50:BD51"/>
    <mergeCell ref="BE50:BE51"/>
    <mergeCell ref="BF50:BF51"/>
    <mergeCell ref="BG50:BG51"/>
    <mergeCell ref="BH50:BH51"/>
    <mergeCell ref="BI50:BI51"/>
    <mergeCell ref="BJ50:BJ51"/>
    <mergeCell ref="BK50:BK51"/>
    <mergeCell ref="BL50:BL51"/>
    <mergeCell ref="BM50:BM51"/>
    <mergeCell ref="BN50:BN51"/>
    <mergeCell ref="BO50:BO51"/>
    <mergeCell ref="BP50:BP51"/>
    <mergeCell ref="BQ50:BQ51"/>
    <mergeCell ref="BR50:BR51"/>
    <mergeCell ref="BS50:BS51"/>
    <mergeCell ref="BT50:BT51"/>
    <mergeCell ref="BU50:BU51"/>
    <mergeCell ref="BV50:BV51"/>
    <mergeCell ref="BW50:BW51"/>
    <mergeCell ref="BX50:BX51"/>
    <mergeCell ref="BY50:BY51"/>
    <mergeCell ref="BZ50:BZ51"/>
    <mergeCell ref="CA50:CA51"/>
    <mergeCell ref="CB50:CB51"/>
    <mergeCell ref="CC50:CC51"/>
    <mergeCell ref="CD50:CD51"/>
    <mergeCell ref="CE50:CE51"/>
    <mergeCell ref="CF50:CF51"/>
    <mergeCell ref="CG50:CG51"/>
    <mergeCell ref="CH50:CH51"/>
    <mergeCell ref="CI50:CI51"/>
    <mergeCell ref="CJ50:CJ51"/>
    <mergeCell ref="CK50:CK51"/>
    <mergeCell ref="CL50:CL51"/>
    <mergeCell ref="CM50:CM51"/>
    <mergeCell ref="CN50:CN51"/>
    <mergeCell ref="CO50:CO51"/>
    <mergeCell ref="CP50:CP51"/>
    <mergeCell ref="CQ50:CQ51"/>
    <mergeCell ref="CR50:CR51"/>
    <mergeCell ref="CS50:CS51"/>
    <mergeCell ref="CT50:CT51"/>
    <mergeCell ref="CU50:CU51"/>
    <mergeCell ref="CV50:CV51"/>
    <mergeCell ref="CW50:CW51"/>
    <mergeCell ref="B52:CW52"/>
    <mergeCell ref="A53:A61"/>
    <mergeCell ref="B53:B56"/>
    <mergeCell ref="M53:M56"/>
    <mergeCell ref="P53:P56"/>
    <mergeCell ref="BC53:BC56"/>
    <mergeCell ref="BD53:BD56"/>
    <mergeCell ref="BE53:BE56"/>
    <mergeCell ref="BF53:BF56"/>
    <mergeCell ref="BG53:BG56"/>
    <mergeCell ref="BH53:BH56"/>
    <mergeCell ref="BI53:BI56"/>
    <mergeCell ref="BJ53:BJ56"/>
    <mergeCell ref="BK53:BK56"/>
    <mergeCell ref="BL53:BL56"/>
    <mergeCell ref="BM53:BM56"/>
    <mergeCell ref="BN53:BN56"/>
    <mergeCell ref="BO53:BO56"/>
    <mergeCell ref="BP53:BP56"/>
    <mergeCell ref="BQ53:BQ56"/>
    <mergeCell ref="BR53:BR56"/>
    <mergeCell ref="BS53:BS56"/>
    <mergeCell ref="BT53:BT56"/>
    <mergeCell ref="BU53:BU56"/>
    <mergeCell ref="BV53:BV56"/>
    <mergeCell ref="BW53:BW56"/>
    <mergeCell ref="BX53:BX56"/>
    <mergeCell ref="BY53:BY56"/>
    <mergeCell ref="BZ53:BZ56"/>
    <mergeCell ref="CA53:CA56"/>
    <mergeCell ref="CB53:CB56"/>
    <mergeCell ref="CC53:CC56"/>
    <mergeCell ref="CD53:CD56"/>
    <mergeCell ref="CE53:CE56"/>
    <mergeCell ref="CF53:CF56"/>
    <mergeCell ref="CG53:CG56"/>
    <mergeCell ref="CH53:CH56"/>
    <mergeCell ref="CI53:CI56"/>
    <mergeCell ref="CJ53:CJ56"/>
    <mergeCell ref="CK53:CK56"/>
    <mergeCell ref="CL53:CL56"/>
    <mergeCell ref="CM53:CM56"/>
    <mergeCell ref="CN53:CN56"/>
    <mergeCell ref="CO53:CO56"/>
    <mergeCell ref="CP53:CP56"/>
    <mergeCell ref="CQ53:CQ56"/>
    <mergeCell ref="CR53:CR56"/>
    <mergeCell ref="CS53:CS56"/>
    <mergeCell ref="CT53:CT56"/>
    <mergeCell ref="CU53:CU56"/>
    <mergeCell ref="CV53:CV56"/>
    <mergeCell ref="CW53:CW56"/>
    <mergeCell ref="B57:CW57"/>
    <mergeCell ref="B58:B61"/>
    <mergeCell ref="M58:M61"/>
    <mergeCell ref="P58:P61"/>
    <mergeCell ref="BC58:BC61"/>
    <mergeCell ref="BD58:BD61"/>
    <mergeCell ref="BE58:BE61"/>
    <mergeCell ref="BF58:BF61"/>
    <mergeCell ref="BG58:BG61"/>
    <mergeCell ref="BH58:BH61"/>
    <mergeCell ref="BI58:BI61"/>
    <mergeCell ref="BJ58:BJ61"/>
    <mergeCell ref="BK58:BK61"/>
    <mergeCell ref="BL58:BL61"/>
    <mergeCell ref="BM58:BM61"/>
    <mergeCell ref="BN58:BN61"/>
    <mergeCell ref="BO58:BO61"/>
    <mergeCell ref="BP58:BP61"/>
    <mergeCell ref="BQ58:BQ61"/>
    <mergeCell ref="BR58:BR61"/>
    <mergeCell ref="BS58:BS61"/>
    <mergeCell ref="BT58:BT61"/>
    <mergeCell ref="BU58:BU61"/>
    <mergeCell ref="BV58:BV61"/>
    <mergeCell ref="BW58:BW61"/>
    <mergeCell ref="BX58:BX61"/>
    <mergeCell ref="BY58:BY61"/>
    <mergeCell ref="BZ58:BZ61"/>
    <mergeCell ref="CA58:CA61"/>
    <mergeCell ref="CB58:CB61"/>
    <mergeCell ref="CC58:CC61"/>
    <mergeCell ref="CD58:CD61"/>
    <mergeCell ref="CE58:CE61"/>
    <mergeCell ref="CF58:CF61"/>
    <mergeCell ref="CG58:CG61"/>
    <mergeCell ref="CH58:CH61"/>
    <mergeCell ref="CI58:CI61"/>
    <mergeCell ref="CJ58:CJ61"/>
    <mergeCell ref="CK58:CK61"/>
    <mergeCell ref="CL58:CL61"/>
    <mergeCell ref="CM58:CM61"/>
    <mergeCell ref="CN58:CN61"/>
    <mergeCell ref="CO58:CO61"/>
    <mergeCell ref="CP58:CP61"/>
    <mergeCell ref="CQ58:CQ61"/>
    <mergeCell ref="CR58:CR61"/>
    <mergeCell ref="CS58:CS61"/>
    <mergeCell ref="CT58:CT61"/>
    <mergeCell ref="CU58:CU61"/>
    <mergeCell ref="CV58:CV61"/>
    <mergeCell ref="CW58:CW61"/>
    <mergeCell ref="B62:CW62"/>
    <mergeCell ref="A63:A69"/>
    <mergeCell ref="B63:B64"/>
    <mergeCell ref="M63:M64"/>
    <mergeCell ref="P63:P64"/>
    <mergeCell ref="BC63:BC64"/>
    <mergeCell ref="BD63:BD64"/>
    <mergeCell ref="BE63:BE64"/>
    <mergeCell ref="BF63:BF64"/>
    <mergeCell ref="BG63:BG64"/>
    <mergeCell ref="BH63:BH64"/>
    <mergeCell ref="BI63:BI64"/>
    <mergeCell ref="BJ63:BJ64"/>
    <mergeCell ref="BK63:BK64"/>
    <mergeCell ref="BL63:BL64"/>
    <mergeCell ref="BM63:BM64"/>
    <mergeCell ref="BN63:BN64"/>
    <mergeCell ref="BO63:BO64"/>
    <mergeCell ref="BP63:BP64"/>
    <mergeCell ref="BQ63:BQ64"/>
    <mergeCell ref="BR63:BR64"/>
    <mergeCell ref="BS63:BS64"/>
    <mergeCell ref="BT63:BT64"/>
    <mergeCell ref="BU63:BU64"/>
    <mergeCell ref="BV63:BV64"/>
    <mergeCell ref="BW63:BW64"/>
    <mergeCell ref="BX63:BX64"/>
    <mergeCell ref="BY63:BY64"/>
    <mergeCell ref="BZ63:BZ64"/>
    <mergeCell ref="CA63:CA64"/>
    <mergeCell ref="CB63:CB64"/>
    <mergeCell ref="CC63:CC64"/>
    <mergeCell ref="CD63:CD64"/>
    <mergeCell ref="CE63:CE64"/>
    <mergeCell ref="CF63:CF64"/>
    <mergeCell ref="CG63:CG64"/>
    <mergeCell ref="CH63:CH64"/>
    <mergeCell ref="CI63:CI64"/>
    <mergeCell ref="CJ63:CJ64"/>
    <mergeCell ref="CK63:CK64"/>
    <mergeCell ref="CL63:CL64"/>
    <mergeCell ref="CM63:CM64"/>
    <mergeCell ref="CN63:CN64"/>
    <mergeCell ref="CO63:CO64"/>
    <mergeCell ref="CP63:CP64"/>
    <mergeCell ref="CQ63:CQ64"/>
    <mergeCell ref="CR63:CR64"/>
    <mergeCell ref="CS63:CS64"/>
    <mergeCell ref="CT63:CT64"/>
    <mergeCell ref="CU63:CU64"/>
    <mergeCell ref="CV63:CV64"/>
    <mergeCell ref="CW63:CW64"/>
    <mergeCell ref="B65:CW65"/>
    <mergeCell ref="B66:B69"/>
    <mergeCell ref="M66:M69"/>
    <mergeCell ref="P66:P69"/>
    <mergeCell ref="BC66:BC69"/>
    <mergeCell ref="BD66:BD69"/>
    <mergeCell ref="BE66:BE69"/>
    <mergeCell ref="BF66:BF69"/>
    <mergeCell ref="BG66:BG69"/>
    <mergeCell ref="BH66:BH69"/>
    <mergeCell ref="BI66:BI69"/>
    <mergeCell ref="BJ66:BJ69"/>
    <mergeCell ref="BK66:BK69"/>
    <mergeCell ref="BL66:BL69"/>
    <mergeCell ref="BM66:BM69"/>
    <mergeCell ref="BN66:BN69"/>
    <mergeCell ref="BO66:BO69"/>
    <mergeCell ref="BP66:BP69"/>
    <mergeCell ref="BQ66:BQ69"/>
    <mergeCell ref="BR66:BR69"/>
    <mergeCell ref="BS66:BS69"/>
    <mergeCell ref="BT66:BT69"/>
    <mergeCell ref="BU66:BU69"/>
    <mergeCell ref="BV66:BV69"/>
    <mergeCell ref="BW66:BW69"/>
    <mergeCell ref="BX66:BX69"/>
    <mergeCell ref="BY66:BY69"/>
    <mergeCell ref="BZ66:BZ69"/>
    <mergeCell ref="CA66:CA69"/>
    <mergeCell ref="CB66:CB69"/>
    <mergeCell ref="CC66:CC69"/>
    <mergeCell ref="CD66:CD69"/>
    <mergeCell ref="CE66:CE69"/>
    <mergeCell ref="CF66:CF69"/>
    <mergeCell ref="CG66:CG69"/>
    <mergeCell ref="CH66:CH69"/>
    <mergeCell ref="CI66:CI69"/>
    <mergeCell ref="CJ66:CJ69"/>
    <mergeCell ref="CK66:CK69"/>
    <mergeCell ref="CL66:CL69"/>
    <mergeCell ref="CM66:CM69"/>
    <mergeCell ref="CN66:CN69"/>
    <mergeCell ref="CO66:CO69"/>
    <mergeCell ref="CP66:CP69"/>
    <mergeCell ref="CQ66:CQ69"/>
    <mergeCell ref="CR66:CR69"/>
    <mergeCell ref="CS66:CS69"/>
    <mergeCell ref="CT66:CT69"/>
    <mergeCell ref="CU66:CU69"/>
    <mergeCell ref="CV66:CV69"/>
    <mergeCell ref="CW66:CW69"/>
    <mergeCell ref="B70:CW70"/>
    <mergeCell ref="A71:A73"/>
    <mergeCell ref="B71:B73"/>
    <mergeCell ref="M71:M73"/>
    <mergeCell ref="P71:P73"/>
    <mergeCell ref="BC71:BC73"/>
    <mergeCell ref="BD71:BD73"/>
    <mergeCell ref="BE71:BE73"/>
    <mergeCell ref="BF71:BF73"/>
    <mergeCell ref="BG71:BG73"/>
    <mergeCell ref="BH71:BH73"/>
    <mergeCell ref="BI71:BI73"/>
    <mergeCell ref="BJ71:BJ73"/>
    <mergeCell ref="BK71:BK73"/>
    <mergeCell ref="BL71:BL73"/>
    <mergeCell ref="BM71:BM73"/>
    <mergeCell ref="BN71:BN73"/>
    <mergeCell ref="BO71:BO73"/>
    <mergeCell ref="BP71:BP73"/>
    <mergeCell ref="BQ71:BQ73"/>
    <mergeCell ref="BR71:BR73"/>
    <mergeCell ref="BS71:BS73"/>
    <mergeCell ref="BT71:BT73"/>
    <mergeCell ref="BU71:BU73"/>
    <mergeCell ref="BV71:BV73"/>
    <mergeCell ref="BW71:BW73"/>
    <mergeCell ref="BX71:BX73"/>
    <mergeCell ref="BY71:BY73"/>
    <mergeCell ref="BZ71:BZ73"/>
    <mergeCell ref="CA71:CA73"/>
    <mergeCell ref="CB71:CB73"/>
    <mergeCell ref="CC71:CC73"/>
    <mergeCell ref="CD71:CD73"/>
    <mergeCell ref="CE71:CE73"/>
    <mergeCell ref="CF71:CF73"/>
    <mergeCell ref="CG71:CG73"/>
    <mergeCell ref="CH71:CH73"/>
    <mergeCell ref="CI71:CI73"/>
    <mergeCell ref="CJ71:CJ73"/>
    <mergeCell ref="CK71:CK73"/>
    <mergeCell ref="CL71:CL73"/>
    <mergeCell ref="CM71:CM73"/>
    <mergeCell ref="CN71:CN73"/>
    <mergeCell ref="CO71:CO73"/>
    <mergeCell ref="CP71:CP73"/>
    <mergeCell ref="CQ71:CQ73"/>
    <mergeCell ref="CR71:CR73"/>
    <mergeCell ref="CS71:CS73"/>
    <mergeCell ref="CT71:CT73"/>
    <mergeCell ref="CU71:CU73"/>
    <mergeCell ref="CV71:CV73"/>
    <mergeCell ref="CW71:CW73"/>
    <mergeCell ref="B74:CW74"/>
    <mergeCell ref="A75:A83"/>
    <mergeCell ref="B75:B78"/>
    <mergeCell ref="M75:M78"/>
    <mergeCell ref="P75:P78"/>
    <mergeCell ref="BC75:BC78"/>
    <mergeCell ref="BD75:BD78"/>
    <mergeCell ref="BE75:BE78"/>
    <mergeCell ref="BF75:BF78"/>
    <mergeCell ref="BG75:BG78"/>
    <mergeCell ref="BH75:BH78"/>
    <mergeCell ref="BI75:BI78"/>
    <mergeCell ref="BJ75:BJ78"/>
    <mergeCell ref="BK75:BK78"/>
    <mergeCell ref="BL75:BL78"/>
    <mergeCell ref="BM75:BM78"/>
    <mergeCell ref="BN75:BN78"/>
    <mergeCell ref="BO75:BO78"/>
    <mergeCell ref="BP75:BP78"/>
    <mergeCell ref="BQ75:BQ78"/>
    <mergeCell ref="BR75:BR78"/>
    <mergeCell ref="BS75:BS78"/>
    <mergeCell ref="BT75:BT78"/>
    <mergeCell ref="BU75:BU78"/>
    <mergeCell ref="BV75:BV78"/>
    <mergeCell ref="BW75:BW78"/>
    <mergeCell ref="BX75:BX78"/>
    <mergeCell ref="BY75:BY78"/>
    <mergeCell ref="BZ75:BZ78"/>
    <mergeCell ref="CA75:CA78"/>
    <mergeCell ref="CB75:CB78"/>
    <mergeCell ref="CC75:CC78"/>
    <mergeCell ref="CD75:CD78"/>
    <mergeCell ref="CE75:CE78"/>
    <mergeCell ref="CF75:CF78"/>
    <mergeCell ref="CG75:CG78"/>
    <mergeCell ref="CH75:CH78"/>
    <mergeCell ref="CI75:CI78"/>
    <mergeCell ref="CJ75:CJ78"/>
    <mergeCell ref="CK75:CK78"/>
    <mergeCell ref="CL75:CL78"/>
    <mergeCell ref="CM75:CM78"/>
    <mergeCell ref="CN75:CN78"/>
    <mergeCell ref="CO75:CO78"/>
    <mergeCell ref="CP75:CP78"/>
    <mergeCell ref="CQ75:CQ78"/>
    <mergeCell ref="CR75:CR78"/>
    <mergeCell ref="CS75:CS78"/>
    <mergeCell ref="CT75:CT78"/>
    <mergeCell ref="CU75:CU78"/>
    <mergeCell ref="CV75:CV78"/>
    <mergeCell ref="CW75:CW78"/>
    <mergeCell ref="B79:CW79"/>
    <mergeCell ref="B80:B83"/>
    <mergeCell ref="M80:M83"/>
    <mergeCell ref="P80:P83"/>
    <mergeCell ref="BC80:BC83"/>
    <mergeCell ref="BD80:BD83"/>
    <mergeCell ref="BE80:BE83"/>
    <mergeCell ref="BF80:BF83"/>
    <mergeCell ref="BG80:BG83"/>
    <mergeCell ref="BH80:BH83"/>
    <mergeCell ref="BI80:BI83"/>
    <mergeCell ref="BJ80:BJ83"/>
    <mergeCell ref="BK80:BK83"/>
    <mergeCell ref="BL80:BL83"/>
    <mergeCell ref="BM80:BM83"/>
    <mergeCell ref="BN80:BN83"/>
    <mergeCell ref="BO80:BO83"/>
    <mergeCell ref="BP80:BP83"/>
    <mergeCell ref="BQ80:BQ83"/>
    <mergeCell ref="BR80:BR83"/>
    <mergeCell ref="BS80:BS83"/>
    <mergeCell ref="BT80:BT83"/>
    <mergeCell ref="BU80:BU83"/>
    <mergeCell ref="BV80:BV83"/>
    <mergeCell ref="BW80:BW83"/>
    <mergeCell ref="BX80:BX83"/>
    <mergeCell ref="BY80:BY83"/>
    <mergeCell ref="BZ80:BZ83"/>
    <mergeCell ref="CA80:CA83"/>
    <mergeCell ref="CB80:CB83"/>
    <mergeCell ref="CC80:CC83"/>
    <mergeCell ref="CD80:CD83"/>
    <mergeCell ref="CE80:CE83"/>
    <mergeCell ref="CF80:CF83"/>
    <mergeCell ref="CG80:CG83"/>
    <mergeCell ref="CH80:CH83"/>
    <mergeCell ref="CI80:CI83"/>
    <mergeCell ref="CJ80:CJ83"/>
    <mergeCell ref="CK80:CK83"/>
    <mergeCell ref="CL80:CL83"/>
    <mergeCell ref="CM80:CM83"/>
    <mergeCell ref="CN80:CN83"/>
    <mergeCell ref="CO80:CO83"/>
    <mergeCell ref="CP80:CP83"/>
    <mergeCell ref="CQ80:CQ83"/>
    <mergeCell ref="CR80:CR83"/>
    <mergeCell ref="CS80:CS83"/>
    <mergeCell ref="CT80:CT83"/>
    <mergeCell ref="CU80:CU83"/>
    <mergeCell ref="CV80:CV83"/>
    <mergeCell ref="CW80:CW83"/>
    <mergeCell ref="B84:CW84"/>
    <mergeCell ref="A85:A92"/>
    <mergeCell ref="B85:B87"/>
    <mergeCell ref="M85:M87"/>
    <mergeCell ref="P85:P87"/>
    <mergeCell ref="BC85:BC87"/>
    <mergeCell ref="BD85:BD87"/>
    <mergeCell ref="BE85:BE87"/>
    <mergeCell ref="BF85:BF87"/>
    <mergeCell ref="BG85:BG87"/>
    <mergeCell ref="BH85:BH87"/>
    <mergeCell ref="BI85:BI87"/>
    <mergeCell ref="BJ85:BJ87"/>
    <mergeCell ref="BK85:BK87"/>
    <mergeCell ref="BL85:BL87"/>
    <mergeCell ref="BM85:BM87"/>
    <mergeCell ref="BN85:BN87"/>
    <mergeCell ref="BO85:BO87"/>
    <mergeCell ref="BP85:BP87"/>
    <mergeCell ref="BQ85:BQ87"/>
    <mergeCell ref="BR85:BR87"/>
    <mergeCell ref="BS85:BS87"/>
    <mergeCell ref="BT85:BT87"/>
    <mergeCell ref="BU85:BU87"/>
    <mergeCell ref="BV85:BV87"/>
    <mergeCell ref="BW85:BW87"/>
    <mergeCell ref="BX85:BX87"/>
    <mergeCell ref="BY85:BY87"/>
    <mergeCell ref="BZ85:BZ87"/>
    <mergeCell ref="CA85:CA87"/>
    <mergeCell ref="CB85:CB87"/>
    <mergeCell ref="CC85:CC87"/>
    <mergeCell ref="CD85:CD87"/>
    <mergeCell ref="CE85:CE87"/>
    <mergeCell ref="CF85:CF87"/>
    <mergeCell ref="CG85:CG87"/>
    <mergeCell ref="CH85:CH87"/>
    <mergeCell ref="CI85:CI87"/>
    <mergeCell ref="CJ85:CJ87"/>
    <mergeCell ref="CK85:CK87"/>
    <mergeCell ref="CL85:CL87"/>
    <mergeCell ref="CM85:CM87"/>
    <mergeCell ref="CN85:CN87"/>
    <mergeCell ref="CO85:CO87"/>
    <mergeCell ref="CP85:CP87"/>
    <mergeCell ref="CQ85:CQ87"/>
    <mergeCell ref="CR85:CR87"/>
    <mergeCell ref="CS85:CS87"/>
    <mergeCell ref="CT85:CT87"/>
    <mergeCell ref="CU85:CU87"/>
    <mergeCell ref="CV85:CV87"/>
    <mergeCell ref="CW85:CW87"/>
    <mergeCell ref="B88:CW88"/>
    <mergeCell ref="B89:B92"/>
    <mergeCell ref="M89:M92"/>
    <mergeCell ref="P89:P92"/>
    <mergeCell ref="BC89:BC92"/>
    <mergeCell ref="BD89:BD92"/>
    <mergeCell ref="BE89:BE92"/>
    <mergeCell ref="BF89:BF92"/>
    <mergeCell ref="BG89:BG92"/>
    <mergeCell ref="BH89:BH92"/>
    <mergeCell ref="BI89:BI92"/>
    <mergeCell ref="BJ89:BJ92"/>
    <mergeCell ref="BK89:BK92"/>
    <mergeCell ref="BL89:BL92"/>
    <mergeCell ref="BM89:BM92"/>
    <mergeCell ref="BN89:BN92"/>
    <mergeCell ref="BO89:BO92"/>
    <mergeCell ref="BP89:BP92"/>
    <mergeCell ref="BQ89:BQ92"/>
    <mergeCell ref="BR89:BR92"/>
    <mergeCell ref="BS89:BS92"/>
    <mergeCell ref="BT89:BT92"/>
    <mergeCell ref="BU89:BU92"/>
    <mergeCell ref="BV89:BV92"/>
    <mergeCell ref="BW89:BW92"/>
    <mergeCell ref="BX89:BX92"/>
    <mergeCell ref="BY89:BY92"/>
    <mergeCell ref="BZ89:BZ92"/>
    <mergeCell ref="CA89:CA92"/>
    <mergeCell ref="CB89:CB92"/>
    <mergeCell ref="CC89:CC92"/>
    <mergeCell ref="CD89:CD92"/>
    <mergeCell ref="CE89:CE92"/>
    <mergeCell ref="CF89:CF92"/>
    <mergeCell ref="CG89:CG92"/>
    <mergeCell ref="CH89:CH92"/>
    <mergeCell ref="CI89:CI92"/>
    <mergeCell ref="CJ89:CJ92"/>
    <mergeCell ref="CK89:CK92"/>
    <mergeCell ref="CL89:CL92"/>
    <mergeCell ref="CM89:CM92"/>
    <mergeCell ref="CN89:CN92"/>
    <mergeCell ref="CO89:CO92"/>
    <mergeCell ref="CP89:CP92"/>
    <mergeCell ref="CQ89:CQ92"/>
    <mergeCell ref="CR89:CR92"/>
    <mergeCell ref="CS89:CS92"/>
    <mergeCell ref="CT89:CT92"/>
    <mergeCell ref="CU89:CU92"/>
    <mergeCell ref="CV89:CV92"/>
    <mergeCell ref="CW89:CW92"/>
    <mergeCell ref="B93:CW93"/>
    <mergeCell ref="A94:A102"/>
    <mergeCell ref="B94:B97"/>
    <mergeCell ref="M94:M97"/>
    <mergeCell ref="P94:P97"/>
    <mergeCell ref="BC94:BC97"/>
    <mergeCell ref="BD94:BD97"/>
    <mergeCell ref="BE94:BE97"/>
    <mergeCell ref="BF94:BF97"/>
    <mergeCell ref="BG94:BG97"/>
    <mergeCell ref="BH94:BH97"/>
    <mergeCell ref="BI94:BI97"/>
    <mergeCell ref="BJ94:BJ97"/>
    <mergeCell ref="BK94:BK97"/>
    <mergeCell ref="BL94:BL97"/>
    <mergeCell ref="BM94:BM97"/>
    <mergeCell ref="BN94:BN97"/>
    <mergeCell ref="BO94:BO97"/>
    <mergeCell ref="BP94:BP97"/>
    <mergeCell ref="BQ94:BQ97"/>
    <mergeCell ref="BR94:BR97"/>
    <mergeCell ref="BS94:BS97"/>
    <mergeCell ref="BT94:BT97"/>
    <mergeCell ref="BU94:BU97"/>
    <mergeCell ref="BV94:BV97"/>
    <mergeCell ref="BW94:BW97"/>
    <mergeCell ref="BX94:BX97"/>
    <mergeCell ref="BY94:BY97"/>
    <mergeCell ref="BZ94:BZ97"/>
    <mergeCell ref="CA94:CA97"/>
    <mergeCell ref="CB94:CB97"/>
    <mergeCell ref="CC94:CC97"/>
    <mergeCell ref="CD94:CD97"/>
    <mergeCell ref="CE94:CE97"/>
    <mergeCell ref="CF94:CF97"/>
    <mergeCell ref="CG94:CG97"/>
    <mergeCell ref="CH94:CH97"/>
    <mergeCell ref="CI94:CI97"/>
    <mergeCell ref="CJ94:CJ97"/>
    <mergeCell ref="CK94:CK97"/>
    <mergeCell ref="CL94:CL97"/>
    <mergeCell ref="CM94:CM97"/>
    <mergeCell ref="CN94:CN97"/>
    <mergeCell ref="CO94:CO97"/>
    <mergeCell ref="CP94:CP97"/>
    <mergeCell ref="CQ94:CQ97"/>
    <mergeCell ref="CR94:CR97"/>
    <mergeCell ref="CS94:CS97"/>
    <mergeCell ref="CT94:CT97"/>
    <mergeCell ref="CU94:CU97"/>
    <mergeCell ref="CV94:CV97"/>
    <mergeCell ref="CW94:CW97"/>
    <mergeCell ref="B98:CW98"/>
    <mergeCell ref="B99:B102"/>
    <mergeCell ref="M99:M102"/>
    <mergeCell ref="P99:P102"/>
    <mergeCell ref="BC99:BC102"/>
    <mergeCell ref="BD99:BD102"/>
    <mergeCell ref="BE99:BE102"/>
    <mergeCell ref="BF99:BF102"/>
    <mergeCell ref="BG99:BG102"/>
    <mergeCell ref="BH99:BH102"/>
    <mergeCell ref="BI99:BI102"/>
    <mergeCell ref="BJ99:BJ102"/>
    <mergeCell ref="BK99:BK102"/>
    <mergeCell ref="BL99:BL102"/>
    <mergeCell ref="BM99:BM102"/>
    <mergeCell ref="BN99:BN102"/>
    <mergeCell ref="BO99:BO102"/>
    <mergeCell ref="BP99:BP102"/>
    <mergeCell ref="BQ99:BQ102"/>
    <mergeCell ref="BR99:BR102"/>
    <mergeCell ref="BS99:BS102"/>
    <mergeCell ref="BT99:BT102"/>
    <mergeCell ref="BU99:BU102"/>
    <mergeCell ref="BV99:BV102"/>
    <mergeCell ref="BW99:BW102"/>
    <mergeCell ref="BX99:BX102"/>
    <mergeCell ref="BY99:BY102"/>
    <mergeCell ref="BZ99:BZ102"/>
    <mergeCell ref="CA99:CA102"/>
    <mergeCell ref="CB99:CB102"/>
    <mergeCell ref="CC99:CC102"/>
    <mergeCell ref="CD99:CD102"/>
    <mergeCell ref="CE99:CE102"/>
    <mergeCell ref="CF99:CF102"/>
    <mergeCell ref="CG99:CG102"/>
    <mergeCell ref="CH99:CH102"/>
    <mergeCell ref="CI99:CI102"/>
    <mergeCell ref="CJ99:CJ102"/>
    <mergeCell ref="CK99:CK102"/>
    <mergeCell ref="CL99:CL102"/>
    <mergeCell ref="CM99:CM102"/>
    <mergeCell ref="CN99:CN102"/>
    <mergeCell ref="CO99:CO102"/>
    <mergeCell ref="CP99:CP102"/>
    <mergeCell ref="CQ99:CQ102"/>
    <mergeCell ref="CR99:CR102"/>
    <mergeCell ref="CS99:CS102"/>
    <mergeCell ref="CT99:CT102"/>
    <mergeCell ref="CU99:CU102"/>
    <mergeCell ref="CV99:CV102"/>
    <mergeCell ref="CW99:CW102"/>
    <mergeCell ref="B103:CW103"/>
    <mergeCell ref="A104:A107"/>
    <mergeCell ref="B104:B107"/>
    <mergeCell ref="M104:M107"/>
    <mergeCell ref="P104:P107"/>
    <mergeCell ref="BC104:BC107"/>
    <mergeCell ref="BD104:BD107"/>
    <mergeCell ref="BE104:BE107"/>
    <mergeCell ref="BF104:BF107"/>
    <mergeCell ref="BG104:BG107"/>
    <mergeCell ref="BH104:BH107"/>
    <mergeCell ref="BI104:BI107"/>
    <mergeCell ref="BJ104:BJ107"/>
    <mergeCell ref="BK104:BK107"/>
    <mergeCell ref="BL104:BL107"/>
    <mergeCell ref="BM104:BM107"/>
    <mergeCell ref="BN104:BN107"/>
    <mergeCell ref="BO104:BO107"/>
    <mergeCell ref="BP104:BP107"/>
    <mergeCell ref="BQ104:BQ107"/>
    <mergeCell ref="BR104:BR107"/>
    <mergeCell ref="BS104:BS107"/>
    <mergeCell ref="BT104:BT107"/>
    <mergeCell ref="BU104:BU107"/>
    <mergeCell ref="BV104:BV107"/>
    <mergeCell ref="BW104:BW107"/>
    <mergeCell ref="BX104:BX107"/>
    <mergeCell ref="BY104:BY107"/>
    <mergeCell ref="BZ104:BZ107"/>
    <mergeCell ref="CA104:CA107"/>
    <mergeCell ref="CB104:CB107"/>
    <mergeCell ref="CC104:CC107"/>
    <mergeCell ref="CD104:CD107"/>
    <mergeCell ref="CE104:CE107"/>
    <mergeCell ref="CF104:CF107"/>
    <mergeCell ref="CG104:CG107"/>
    <mergeCell ref="CH104:CH107"/>
    <mergeCell ref="CI104:CI107"/>
    <mergeCell ref="CJ104:CJ107"/>
    <mergeCell ref="CK104:CK107"/>
    <mergeCell ref="CL104:CL107"/>
    <mergeCell ref="CM104:CM107"/>
    <mergeCell ref="CN104:CN107"/>
    <mergeCell ref="CO104:CO107"/>
    <mergeCell ref="CP104:CP107"/>
    <mergeCell ref="CQ104:CQ107"/>
    <mergeCell ref="CR104:CR107"/>
    <mergeCell ref="CS104:CS107"/>
    <mergeCell ref="CT104:CT107"/>
    <mergeCell ref="CU104:CU107"/>
    <mergeCell ref="CV104:CV107"/>
    <mergeCell ref="CW104:CW107"/>
    <mergeCell ref="B108:CW108"/>
    <mergeCell ref="AL109:AP109"/>
    <mergeCell ref="AS109:AV109"/>
    <mergeCell ref="CP110:CT110"/>
    <mergeCell ref="D111:U111"/>
    <mergeCell ref="CS111:CW111"/>
    <mergeCell ref="CF112:CN112"/>
    <mergeCell ref="CS112:CW112"/>
    <mergeCell ref="C114:M114"/>
    <mergeCell ref="BR114:BW114"/>
    <mergeCell ref="CC122:CK122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S18" sqref="AS18"/>
    </sheetView>
  </sheetViews>
  <sheetFormatPr defaultColWidth="9.140625" defaultRowHeight="12.75"/>
  <cols>
    <col min="1" max="1" width="7.140625" style="550" customWidth="1"/>
    <col min="2" max="2" width="19.421875" style="811" customWidth="1"/>
    <col min="3" max="3" width="10.7109375" style="125" customWidth="1"/>
    <col min="4" max="4" width="8.7109375" style="125" customWidth="1"/>
    <col min="5" max="5" width="6.140625" style="592" customWidth="1"/>
    <col min="6" max="6" width="6.140625" style="593" customWidth="1"/>
    <col min="7" max="7" width="6.57421875" style="592" customWidth="1"/>
    <col min="8" max="8" width="9.140625" style="811" customWidth="1"/>
    <col min="9" max="9" width="6.140625" style="594" customWidth="1"/>
    <col min="10" max="11" width="7.140625" style="594" customWidth="1"/>
    <col min="12" max="12" width="3.00390625" style="811" customWidth="1"/>
    <col min="13" max="13" width="10.140625" style="811" customWidth="1"/>
    <col min="14" max="14" width="7.140625" style="594" customWidth="1"/>
    <col min="15" max="15" width="6.57421875" style="594" customWidth="1"/>
    <col min="16" max="16" width="5.140625" style="596" customWidth="1"/>
    <col min="17" max="17" width="8.7109375" style="811" customWidth="1"/>
    <col min="18" max="18" width="5.140625" style="596" customWidth="1"/>
    <col min="19" max="19" width="3.57421875" style="132" customWidth="1"/>
    <col min="20" max="20" width="4.8515625" style="132" customWidth="1"/>
    <col min="21" max="21" width="4.57421875" style="132" customWidth="1"/>
    <col min="22" max="22" width="4.421875" style="132" customWidth="1"/>
    <col min="23" max="23" width="4.140625" style="132" customWidth="1"/>
    <col min="24" max="24" width="4.8515625" style="132" customWidth="1"/>
    <col min="25" max="25" width="4.57421875" style="132" customWidth="1"/>
    <col min="26" max="26" width="3.8515625" style="132" customWidth="1"/>
    <col min="27" max="27" width="4.140625" style="132" customWidth="1"/>
    <col min="28" max="28" width="2.8515625" style="132" customWidth="1"/>
    <col min="29" max="29" width="4.7109375" style="132" customWidth="1"/>
    <col min="30" max="30" width="4.57421875" style="132" customWidth="1"/>
    <col min="31" max="31" width="4.28125" style="132" customWidth="1"/>
    <col min="32" max="32" width="4.421875" style="132" customWidth="1"/>
    <col min="33" max="33" width="4.00390625" style="132" customWidth="1"/>
    <col min="34" max="34" width="4.28125" style="132" customWidth="1"/>
    <col min="35" max="35" width="4.140625" style="132" customWidth="1"/>
    <col min="36" max="36" width="4.8515625" style="132" customWidth="1"/>
    <col min="37" max="37" width="3.8515625" style="132" customWidth="1"/>
    <col min="38" max="38" width="3.140625" style="132" customWidth="1"/>
    <col min="39" max="41" width="2.140625" style="132" customWidth="1"/>
    <col min="42" max="42" width="4.28125" style="132" customWidth="1"/>
    <col min="43" max="43" width="4.57421875" style="132" customWidth="1"/>
    <col min="44" max="44" width="4.00390625" style="132" customWidth="1"/>
    <col min="45" max="45" width="7.421875" style="132" customWidth="1"/>
    <col min="46" max="46" width="5.00390625" style="133" customWidth="1"/>
    <col min="47" max="48" width="4.28125" style="133" customWidth="1"/>
    <col min="49" max="49" width="3.8515625" style="133" customWidth="1"/>
    <col min="50" max="50" width="3.00390625" style="133" customWidth="1"/>
    <col min="51" max="61" width="4.28125" style="133" customWidth="1"/>
    <col min="62" max="62" width="0.71875" style="133" customWidth="1"/>
    <col min="63" max="66" width="4.28125" style="133" customWidth="1"/>
    <col min="67" max="67" width="0.71875" style="133" customWidth="1"/>
    <col min="68" max="68" width="4.28125" style="133" customWidth="1"/>
    <col min="69" max="69" width="0.71875" style="133" customWidth="1"/>
    <col min="70" max="72" width="4.28125" style="133" customWidth="1"/>
    <col min="73" max="73" width="0.71875" style="27" customWidth="1"/>
    <col min="74" max="75" width="4.28125" style="27" customWidth="1"/>
    <col min="76" max="76" width="0.71875" style="27" customWidth="1"/>
    <col min="77" max="77" width="4.28125" style="27" customWidth="1"/>
    <col min="78" max="78" width="4.28125" style="132" customWidth="1"/>
    <col min="79" max="79" width="0.71875" style="132" customWidth="1"/>
    <col min="80" max="80" width="4.28125" style="132" customWidth="1"/>
    <col min="81" max="81" width="0.71875" style="132" customWidth="1"/>
    <col min="82" max="82" width="4.28125" style="132" customWidth="1"/>
    <col min="83" max="83" width="0.71875" style="132" customWidth="1"/>
    <col min="84" max="92" width="4.28125" style="132" customWidth="1"/>
    <col min="93" max="93" width="0.71875" style="132" customWidth="1"/>
    <col min="94" max="95" width="4.28125" style="132" customWidth="1"/>
    <col min="96" max="96" width="0.71875" style="132" customWidth="1"/>
    <col min="97" max="99" width="4.28125" style="132" customWidth="1"/>
    <col min="100" max="100" width="0.71875" style="132" customWidth="1"/>
    <col min="101" max="101" width="4.28125" style="132" customWidth="1"/>
    <col min="102" max="198" width="9.00390625" style="132" customWidth="1"/>
    <col min="199" max="255" width="9.14062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812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812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812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1" ht="11.25" customHeight="1">
      <c r="A4" s="813" t="s">
        <v>253</v>
      </c>
      <c r="B4" s="814" t="s">
        <v>426</v>
      </c>
      <c r="C4" s="323">
        <v>5409482</v>
      </c>
      <c r="D4" s="323">
        <v>3333</v>
      </c>
      <c r="E4" s="815">
        <v>125</v>
      </c>
      <c r="F4" s="605">
        <v>16</v>
      </c>
      <c r="G4" s="815">
        <v>27.9</v>
      </c>
      <c r="H4" s="655" t="s">
        <v>427</v>
      </c>
      <c r="I4" s="600">
        <v>1200</v>
      </c>
      <c r="J4" s="600">
        <v>25000</v>
      </c>
      <c r="K4" s="607">
        <v>750</v>
      </c>
      <c r="L4" s="394" t="s">
        <v>388</v>
      </c>
      <c r="M4" s="603" t="s">
        <v>310</v>
      </c>
      <c r="N4" s="600">
        <v>1000</v>
      </c>
      <c r="O4" s="600">
        <v>30</v>
      </c>
      <c r="P4" s="655">
        <v>3</v>
      </c>
      <c r="Q4" s="249" t="s">
        <v>257</v>
      </c>
      <c r="R4" s="527">
        <v>2</v>
      </c>
      <c r="S4" s="816" t="s">
        <v>428</v>
      </c>
      <c r="T4" s="816"/>
      <c r="U4" s="816"/>
      <c r="V4" s="816"/>
      <c r="W4" s="816"/>
      <c r="X4" s="816"/>
      <c r="Y4" s="816"/>
      <c r="Z4" s="816"/>
      <c r="AA4" s="816"/>
      <c r="AB4" s="287"/>
      <c r="AC4" s="287"/>
      <c r="AD4" s="287"/>
      <c r="AE4" s="287"/>
      <c r="AF4" s="287"/>
      <c r="AG4" s="287"/>
      <c r="AH4" s="287"/>
      <c r="AI4" s="576"/>
      <c r="AJ4" s="576"/>
      <c r="AK4" s="287"/>
      <c r="AL4" s="287"/>
      <c r="AM4" s="287"/>
      <c r="AN4" s="287"/>
      <c r="AO4" s="287"/>
      <c r="AP4" s="287"/>
      <c r="AQ4" s="642"/>
      <c r="AR4" s="287"/>
      <c r="AS4" s="287"/>
      <c r="AT4" s="515"/>
      <c r="AU4" s="515"/>
      <c r="AV4" s="515"/>
      <c r="AW4" s="515"/>
      <c r="AX4" s="515"/>
      <c r="AY4" s="515"/>
      <c r="AZ4" s="515"/>
      <c r="BA4" s="515"/>
      <c r="BB4" s="817"/>
      <c r="BC4" s="251"/>
      <c r="BD4" s="251"/>
      <c r="BE4" s="251"/>
      <c r="BF4" s="251"/>
      <c r="BG4" s="251"/>
      <c r="BH4" s="251"/>
      <c r="BI4" s="251"/>
      <c r="BJ4" s="251"/>
      <c r="BK4" s="251"/>
      <c r="BL4" s="251"/>
      <c r="BM4" s="251"/>
      <c r="BN4" s="251"/>
      <c r="BO4" s="251"/>
      <c r="BP4" s="251"/>
      <c r="BQ4" s="251"/>
      <c r="BR4" s="251"/>
      <c r="BS4" s="251"/>
      <c r="BT4" s="251"/>
      <c r="BU4" s="251"/>
      <c r="BV4" s="251"/>
      <c r="BW4" s="251"/>
      <c r="BX4" s="251"/>
      <c r="BY4" s="251"/>
      <c r="BZ4" s="251"/>
      <c r="CA4" s="251"/>
      <c r="CB4" s="251"/>
      <c r="CC4" s="251"/>
      <c r="CD4" s="251"/>
      <c r="CF4" s="251"/>
      <c r="CG4" s="251"/>
      <c r="CH4" s="251"/>
      <c r="CI4" s="251"/>
      <c r="CJ4" s="251"/>
      <c r="CK4" s="263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</row>
    <row r="5" spans="1:101" ht="11.25" customHeight="1">
      <c r="A5" s="813"/>
      <c r="B5" s="814"/>
      <c r="C5" s="323"/>
      <c r="D5" s="323"/>
      <c r="E5" s="815"/>
      <c r="F5" s="605"/>
      <c r="G5" s="815"/>
      <c r="H5" s="655"/>
      <c r="I5" s="600"/>
      <c r="J5" s="600"/>
      <c r="K5" s="607"/>
      <c r="L5" s="394"/>
      <c r="M5" s="603"/>
      <c r="N5" s="600"/>
      <c r="O5" s="600"/>
      <c r="P5" s="655"/>
      <c r="Q5" s="249" t="s">
        <v>259</v>
      </c>
      <c r="R5" s="389">
        <v>1</v>
      </c>
      <c r="S5" s="211"/>
      <c r="T5" s="212"/>
      <c r="U5" s="213"/>
      <c r="V5" s="251"/>
      <c r="W5" s="251"/>
      <c r="X5" s="167"/>
      <c r="Y5" s="642"/>
      <c r="Z5" s="251"/>
      <c r="AA5" s="251"/>
      <c r="AB5" s="251"/>
      <c r="AC5" s="251"/>
      <c r="AD5" s="251"/>
      <c r="AE5" s="222"/>
      <c r="AF5" s="251"/>
      <c r="AG5" s="251"/>
      <c r="AH5" s="251"/>
      <c r="AI5" s="251"/>
      <c r="AJ5" s="251"/>
      <c r="AK5" s="251"/>
      <c r="AL5" s="228"/>
      <c r="AM5" s="251"/>
      <c r="AN5" s="251"/>
      <c r="AO5" s="251"/>
      <c r="AP5" s="251"/>
      <c r="AQ5" s="251"/>
      <c r="AR5" s="251"/>
      <c r="AS5" s="251"/>
      <c r="AT5" s="515"/>
      <c r="AU5" s="515"/>
      <c r="AV5" s="515"/>
      <c r="AW5" s="515"/>
      <c r="AX5" s="515"/>
      <c r="AY5" s="515"/>
      <c r="AZ5" s="515"/>
      <c r="BA5" s="515"/>
      <c r="BB5" s="817"/>
      <c r="BC5" s="251"/>
      <c r="BD5" s="251"/>
      <c r="BE5" s="251"/>
      <c r="BF5" s="251"/>
      <c r="BG5" s="251"/>
      <c r="BH5" s="251"/>
      <c r="BI5" s="251"/>
      <c r="BJ5" s="251"/>
      <c r="BK5" s="251"/>
      <c r="BL5" s="251"/>
      <c r="BM5" s="251"/>
      <c r="BN5" s="251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</row>
    <row r="6" spans="1:253" s="122" customFormat="1" ht="5.25" customHeight="1">
      <c r="A6" s="813"/>
      <c r="B6" s="818"/>
      <c r="C6" s="818"/>
      <c r="D6" s="818"/>
      <c r="E6" s="818"/>
      <c r="F6" s="818"/>
      <c r="G6" s="818"/>
      <c r="H6" s="818"/>
      <c r="I6" s="818"/>
      <c r="J6" s="818"/>
      <c r="K6" s="818"/>
      <c r="L6" s="818"/>
      <c r="M6" s="818"/>
      <c r="N6" s="818"/>
      <c r="O6" s="818"/>
      <c r="P6" s="818"/>
      <c r="Q6" s="818"/>
      <c r="R6" s="818"/>
      <c r="S6" s="818"/>
      <c r="T6" s="818"/>
      <c r="U6" s="818"/>
      <c r="V6" s="818"/>
      <c r="W6" s="818"/>
      <c r="X6" s="818"/>
      <c r="Y6" s="818"/>
      <c r="Z6" s="818"/>
      <c r="AA6" s="818"/>
      <c r="AB6" s="818"/>
      <c r="AC6" s="818"/>
      <c r="AD6" s="818"/>
      <c r="AE6" s="818"/>
      <c r="AF6" s="818"/>
      <c r="AG6" s="818"/>
      <c r="AH6" s="818"/>
      <c r="AI6" s="818"/>
      <c r="AJ6" s="818"/>
      <c r="AK6" s="818"/>
      <c r="AL6" s="818"/>
      <c r="AM6" s="818"/>
      <c r="AN6" s="818"/>
      <c r="AO6" s="818"/>
      <c r="AP6" s="818"/>
      <c r="AQ6" s="818"/>
      <c r="AR6" s="818"/>
      <c r="AS6" s="818"/>
      <c r="AT6" s="818"/>
      <c r="AU6" s="818"/>
      <c r="AV6" s="818"/>
      <c r="AW6" s="818"/>
      <c r="AX6" s="818"/>
      <c r="AY6" s="818"/>
      <c r="AZ6" s="818"/>
      <c r="BA6" s="818"/>
      <c r="BB6" s="819"/>
      <c r="BC6" s="819"/>
      <c r="BD6" s="819"/>
      <c r="BE6" s="819"/>
      <c r="BF6" s="819"/>
      <c r="BG6" s="819"/>
      <c r="BH6" s="819"/>
      <c r="BI6" s="819"/>
      <c r="BJ6" s="819"/>
      <c r="BK6" s="819"/>
      <c r="BL6" s="819"/>
      <c r="BM6" s="819"/>
      <c r="BN6" s="819"/>
      <c r="BO6" s="819"/>
      <c r="BP6" s="819"/>
      <c r="BQ6" s="819"/>
      <c r="BR6" s="819"/>
      <c r="BS6" s="819"/>
      <c r="BT6" s="819"/>
      <c r="BU6" s="819"/>
      <c r="BV6" s="819"/>
      <c r="BW6" s="819"/>
      <c r="BX6" s="819"/>
      <c r="BY6" s="819"/>
      <c r="BZ6" s="819"/>
      <c r="CA6" s="819"/>
      <c r="CB6" s="819"/>
      <c r="CC6" s="819"/>
      <c r="CD6" s="819"/>
      <c r="CE6" s="819"/>
      <c r="CF6" s="819"/>
      <c r="CG6" s="819"/>
      <c r="CH6" s="819"/>
      <c r="CI6" s="819"/>
      <c r="CJ6" s="819"/>
      <c r="CK6" s="819"/>
      <c r="CL6" s="819"/>
      <c r="CM6" s="819"/>
      <c r="CN6" s="819"/>
      <c r="CO6" s="819"/>
      <c r="CP6" s="819"/>
      <c r="CQ6" s="819"/>
      <c r="CR6" s="819"/>
      <c r="CS6" s="819"/>
      <c r="CT6" s="819"/>
      <c r="CU6" s="819"/>
      <c r="CV6" s="819"/>
      <c r="CW6" s="819"/>
      <c r="HZ6" s="342"/>
      <c r="IA6" s="342"/>
      <c r="IB6" s="342"/>
      <c r="IC6" s="342"/>
      <c r="ID6" s="342"/>
      <c r="IE6" s="342"/>
      <c r="IF6" s="342"/>
      <c r="IG6" s="342"/>
      <c r="IH6" s="342"/>
      <c r="II6" s="342"/>
      <c r="IJ6" s="342"/>
      <c r="IK6" s="342"/>
      <c r="IL6" s="342"/>
      <c r="IM6" s="342"/>
      <c r="IN6" s="342"/>
      <c r="IO6" s="342"/>
      <c r="IP6" s="342"/>
      <c r="IQ6" s="342"/>
      <c r="IR6" s="342"/>
      <c r="IS6" s="342"/>
    </row>
    <row r="7" spans="1:256" s="132" customFormat="1" ht="11.25" customHeight="1">
      <c r="A7" s="813"/>
      <c r="B7" s="609" t="s">
        <v>429</v>
      </c>
      <c r="C7" s="307" t="s">
        <v>276</v>
      </c>
      <c r="D7" s="380">
        <v>3333</v>
      </c>
      <c r="E7" s="383">
        <v>104</v>
      </c>
      <c r="F7" s="382">
        <v>8</v>
      </c>
      <c r="G7" s="383">
        <v>3.9</v>
      </c>
      <c r="H7" s="803" t="s">
        <v>380</v>
      </c>
      <c r="I7" s="820">
        <v>2500</v>
      </c>
      <c r="J7" s="386">
        <v>60000</v>
      </c>
      <c r="K7" s="821">
        <v>1250</v>
      </c>
      <c r="L7" s="822" t="s">
        <v>256</v>
      </c>
      <c r="M7" s="550" t="s">
        <v>310</v>
      </c>
      <c r="N7" s="820">
        <v>10500</v>
      </c>
      <c r="O7" s="386">
        <v>262.5</v>
      </c>
      <c r="P7" s="603">
        <v>3</v>
      </c>
      <c r="Q7" s="249" t="s">
        <v>257</v>
      </c>
      <c r="R7" s="332">
        <v>2</v>
      </c>
      <c r="S7" s="816" t="s">
        <v>428</v>
      </c>
      <c r="T7" s="816"/>
      <c r="U7" s="816"/>
      <c r="V7" s="816"/>
      <c r="W7" s="816"/>
      <c r="X7" s="816"/>
      <c r="Y7" s="816"/>
      <c r="Z7" s="816"/>
      <c r="AA7" s="816"/>
      <c r="AB7" s="390"/>
      <c r="AC7" s="390"/>
      <c r="AD7" s="390"/>
      <c r="AE7" s="390"/>
      <c r="AF7" s="390"/>
      <c r="AG7" s="390"/>
      <c r="AH7" s="390"/>
      <c r="AI7" s="390"/>
      <c r="AJ7" s="390"/>
      <c r="AK7" s="390"/>
      <c r="AL7" s="390"/>
      <c r="AM7" s="390"/>
      <c r="AN7" s="390"/>
      <c r="AO7" s="390"/>
      <c r="AP7" s="390"/>
      <c r="AQ7" s="390"/>
      <c r="AR7" s="390"/>
      <c r="AS7" s="390"/>
      <c r="AT7" s="390"/>
      <c r="AU7" s="390"/>
      <c r="AV7" s="390"/>
      <c r="AW7" s="390"/>
      <c r="AX7" s="390"/>
      <c r="AY7" s="390"/>
      <c r="AZ7" s="390"/>
      <c r="BA7" s="390"/>
      <c r="BB7" s="823"/>
      <c r="BC7" s="251"/>
      <c r="BD7" s="251"/>
      <c r="BE7" s="251"/>
      <c r="BF7" s="251"/>
      <c r="BG7" s="251"/>
      <c r="BH7" s="251"/>
      <c r="BI7" s="251"/>
      <c r="BJ7" s="251"/>
      <c r="BK7" s="251"/>
      <c r="BL7" s="251"/>
      <c r="BM7" s="251"/>
      <c r="BN7" s="251"/>
      <c r="BO7" s="251"/>
      <c r="BP7" s="251"/>
      <c r="BQ7" s="251"/>
      <c r="BR7" s="251"/>
      <c r="BS7" s="251"/>
      <c r="BT7" s="251"/>
      <c r="BU7" s="251"/>
      <c r="BV7" s="251"/>
      <c r="BW7" s="251"/>
      <c r="BX7" s="251"/>
      <c r="BY7" s="251"/>
      <c r="BZ7" s="251"/>
      <c r="CA7" s="251"/>
      <c r="CB7" s="251"/>
      <c r="CC7" s="251"/>
      <c r="CD7" s="251"/>
      <c r="CE7" s="251"/>
      <c r="CF7" s="251"/>
      <c r="CG7" s="251"/>
      <c r="CH7" s="251"/>
      <c r="CI7" s="251"/>
      <c r="CJ7" s="251"/>
      <c r="CK7" s="263"/>
      <c r="CL7" s="251"/>
      <c r="CM7" s="251"/>
      <c r="CN7" s="251"/>
      <c r="CO7" s="251"/>
      <c r="CP7" s="251"/>
      <c r="CQ7" s="251"/>
      <c r="CR7" s="251"/>
      <c r="CS7" s="251"/>
      <c r="CT7" s="251"/>
      <c r="CU7" s="251"/>
      <c r="CW7" s="251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s="132" customFormat="1" ht="11.25" customHeight="1">
      <c r="A8" s="813"/>
      <c r="B8" s="609"/>
      <c r="C8" s="307" t="s">
        <v>277</v>
      </c>
      <c r="D8" s="323"/>
      <c r="E8" s="604"/>
      <c r="F8" s="605"/>
      <c r="G8" s="604"/>
      <c r="H8" s="606"/>
      <c r="I8" s="600"/>
      <c r="J8" s="600"/>
      <c r="K8" s="720"/>
      <c r="L8" s="394"/>
      <c r="M8" s="550"/>
      <c r="N8" s="638"/>
      <c r="O8" s="600"/>
      <c r="P8" s="603"/>
      <c r="Q8" s="249" t="s">
        <v>259</v>
      </c>
      <c r="R8" s="332">
        <v>1</v>
      </c>
      <c r="S8" s="211"/>
      <c r="T8" s="212"/>
      <c r="U8" s="213"/>
      <c r="V8" s="390"/>
      <c r="W8" s="390"/>
      <c r="X8" s="167"/>
      <c r="Y8" s="390"/>
      <c r="Z8" s="390"/>
      <c r="AA8" s="390"/>
      <c r="AB8" s="390"/>
      <c r="AC8" s="390"/>
      <c r="AD8" s="390"/>
      <c r="AE8" s="222"/>
      <c r="AF8" s="390"/>
      <c r="AG8" s="390"/>
      <c r="AH8" s="390"/>
      <c r="AI8" s="390"/>
      <c r="AJ8" s="390"/>
      <c r="AK8" s="390"/>
      <c r="AL8" s="390"/>
      <c r="AM8" s="390"/>
      <c r="AN8" s="390"/>
      <c r="AO8" s="390"/>
      <c r="AP8" s="390"/>
      <c r="AQ8" s="390"/>
      <c r="AR8" s="390"/>
      <c r="AS8" s="390"/>
      <c r="AT8" s="390"/>
      <c r="AU8" s="390"/>
      <c r="AV8" s="390"/>
      <c r="AW8" s="390"/>
      <c r="AX8" s="390"/>
      <c r="AY8" s="390"/>
      <c r="AZ8" s="390"/>
      <c r="BA8" s="390"/>
      <c r="BB8" s="823"/>
      <c r="BC8" s="251"/>
      <c r="BD8" s="251"/>
      <c r="BE8" s="251"/>
      <c r="BF8" s="251"/>
      <c r="BG8" s="251"/>
      <c r="BH8" s="251"/>
      <c r="BI8" s="251"/>
      <c r="BJ8" s="251"/>
      <c r="BK8" s="251"/>
      <c r="BL8" s="251"/>
      <c r="BM8" s="251"/>
      <c r="BN8" s="251"/>
      <c r="BO8" s="251"/>
      <c r="BP8" s="251"/>
      <c r="BQ8" s="251"/>
      <c r="BR8" s="251"/>
      <c r="BS8" s="251"/>
      <c r="BT8" s="251"/>
      <c r="BU8" s="251"/>
      <c r="BV8" s="251"/>
      <c r="BW8" s="251"/>
      <c r="BX8" s="251"/>
      <c r="BY8" s="251"/>
      <c r="BZ8" s="251"/>
      <c r="CA8" s="251"/>
      <c r="CB8" s="251"/>
      <c r="CC8" s="251"/>
      <c r="CD8" s="251"/>
      <c r="CE8" s="251"/>
      <c r="CF8" s="251"/>
      <c r="CG8" s="251"/>
      <c r="CH8" s="251"/>
      <c r="CI8" s="251"/>
      <c r="CJ8" s="251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W8" s="251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4" s="824" customFormat="1" ht="4.5" customHeight="1">
      <c r="A9" s="278"/>
      <c r="B9" s="818"/>
      <c r="C9" s="818"/>
      <c r="D9" s="818"/>
      <c r="E9" s="818"/>
      <c r="F9" s="818"/>
      <c r="G9" s="818"/>
      <c r="H9" s="818"/>
      <c r="I9" s="818"/>
      <c r="J9" s="818"/>
      <c r="K9" s="818"/>
      <c r="L9" s="818"/>
      <c r="M9" s="818"/>
      <c r="N9" s="818"/>
      <c r="O9" s="818"/>
      <c r="P9" s="818"/>
      <c r="Q9" s="818"/>
      <c r="R9" s="818"/>
      <c r="S9" s="818"/>
      <c r="T9" s="818"/>
      <c r="U9" s="818"/>
      <c r="V9" s="818"/>
      <c r="W9" s="818"/>
      <c r="X9" s="818"/>
      <c r="Y9" s="818"/>
      <c r="Z9" s="818"/>
      <c r="AA9" s="818"/>
      <c r="AB9" s="818"/>
      <c r="AC9" s="818"/>
      <c r="AD9" s="818"/>
      <c r="AE9" s="818"/>
      <c r="AF9" s="818"/>
      <c r="AG9" s="818"/>
      <c r="AH9" s="818"/>
      <c r="AI9" s="818"/>
      <c r="AJ9" s="818"/>
      <c r="AK9" s="818"/>
      <c r="AL9" s="818"/>
      <c r="AM9" s="818"/>
      <c r="AN9" s="818"/>
      <c r="AO9" s="818"/>
      <c r="AP9" s="818"/>
      <c r="AQ9" s="818"/>
      <c r="AR9" s="818"/>
      <c r="AS9" s="818"/>
      <c r="AT9" s="818"/>
      <c r="AU9" s="818"/>
      <c r="AV9" s="818"/>
      <c r="AW9" s="818"/>
      <c r="AX9" s="818"/>
      <c r="AY9" s="818"/>
      <c r="AZ9" s="818"/>
      <c r="BA9" s="818"/>
      <c r="BB9" s="819"/>
      <c r="BC9" s="819"/>
      <c r="BD9" s="819"/>
      <c r="BE9" s="819"/>
      <c r="BF9" s="819"/>
      <c r="BG9" s="819"/>
      <c r="BH9" s="819"/>
      <c r="BI9" s="819"/>
      <c r="BJ9" s="819"/>
      <c r="BK9" s="819"/>
      <c r="BL9" s="819"/>
      <c r="BM9" s="819"/>
      <c r="BN9" s="819"/>
      <c r="BO9" s="819"/>
      <c r="BP9" s="819"/>
      <c r="BQ9" s="819"/>
      <c r="BR9" s="819"/>
      <c r="BS9" s="819"/>
      <c r="BT9" s="819"/>
      <c r="BU9" s="819"/>
      <c r="BV9" s="819"/>
      <c r="BW9" s="819"/>
      <c r="BX9" s="819"/>
      <c r="BY9" s="819"/>
      <c r="BZ9" s="819"/>
      <c r="CA9" s="819"/>
      <c r="CB9" s="819"/>
      <c r="CC9" s="819"/>
      <c r="CD9" s="819"/>
      <c r="CE9" s="819"/>
      <c r="CF9" s="819"/>
      <c r="CG9" s="819"/>
      <c r="CH9" s="819"/>
      <c r="CI9" s="819"/>
      <c r="CJ9" s="819"/>
      <c r="CK9" s="819"/>
      <c r="CL9" s="819"/>
      <c r="CM9" s="819"/>
      <c r="CN9" s="819"/>
      <c r="CO9" s="819"/>
      <c r="CP9" s="819"/>
      <c r="CQ9" s="819"/>
      <c r="CR9" s="819"/>
      <c r="CS9" s="819"/>
      <c r="CT9" s="819"/>
      <c r="CU9" s="819"/>
      <c r="CV9" s="819"/>
      <c r="CW9" s="81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HX9" s="80"/>
      <c r="HY9" s="80"/>
      <c r="HZ9" s="80"/>
      <c r="IA9" s="80"/>
      <c r="IB9" s="80"/>
      <c r="IC9" s="80"/>
      <c r="ID9" s="80"/>
      <c r="IE9" s="80"/>
      <c r="IF9" s="80"/>
      <c r="IG9" s="80"/>
      <c r="IH9" s="80"/>
      <c r="II9" s="80"/>
      <c r="IJ9" s="80"/>
      <c r="IK9" s="80"/>
      <c r="IL9" s="80"/>
      <c r="IM9" s="80"/>
      <c r="IN9" s="80"/>
      <c r="IO9" s="80"/>
      <c r="IP9" s="80"/>
      <c r="IQ9" s="80"/>
      <c r="IR9" s="80"/>
      <c r="IS9" s="80"/>
      <c r="IT9" s="80"/>
    </row>
    <row r="10" spans="1:256" s="132" customFormat="1" ht="11.25" customHeight="1">
      <c r="A10" s="687" t="s">
        <v>263</v>
      </c>
      <c r="B10" s="729" t="s">
        <v>430</v>
      </c>
      <c r="C10" s="323"/>
      <c r="D10" s="323"/>
      <c r="E10" s="604"/>
      <c r="F10" s="605"/>
      <c r="G10" s="604"/>
      <c r="H10" s="606"/>
      <c r="I10" s="600"/>
      <c r="J10" s="600"/>
      <c r="K10" s="607"/>
      <c r="L10" s="394"/>
      <c r="M10" s="573" t="s">
        <v>310</v>
      </c>
      <c r="N10" s="638">
        <v>10500</v>
      </c>
      <c r="O10" s="600">
        <v>262</v>
      </c>
      <c r="P10" s="550">
        <v>5</v>
      </c>
      <c r="Q10" s="249" t="s">
        <v>328</v>
      </c>
      <c r="R10" s="332">
        <v>2</v>
      </c>
      <c r="S10" s="825" t="s">
        <v>431</v>
      </c>
      <c r="T10" s="825"/>
      <c r="U10" s="825"/>
      <c r="V10" s="825"/>
      <c r="W10" s="825"/>
      <c r="X10" s="825"/>
      <c r="Y10" s="825"/>
      <c r="Z10" s="825"/>
      <c r="AA10" s="825"/>
      <c r="AB10" s="390"/>
      <c r="AC10" s="390"/>
      <c r="AD10" s="390"/>
      <c r="AE10" s="390"/>
      <c r="AF10" s="390"/>
      <c r="AG10" s="390"/>
      <c r="AH10" s="390"/>
      <c r="AI10" s="390"/>
      <c r="AJ10" s="390"/>
      <c r="AK10" s="390"/>
      <c r="AL10" s="390"/>
      <c r="AM10" s="390"/>
      <c r="AN10" s="390"/>
      <c r="AO10" s="390"/>
      <c r="AP10" s="390"/>
      <c r="AQ10" s="390"/>
      <c r="AR10" s="390"/>
      <c r="AS10" s="390"/>
      <c r="AT10" s="390"/>
      <c r="AU10" s="390"/>
      <c r="AV10" s="390"/>
      <c r="AW10" s="390"/>
      <c r="AX10" s="390"/>
      <c r="AY10" s="390"/>
      <c r="AZ10" s="390"/>
      <c r="BA10" s="390"/>
      <c r="BB10" s="823"/>
      <c r="BC10" s="313"/>
      <c r="BD10" s="313"/>
      <c r="BE10" s="313"/>
      <c r="BF10" s="313"/>
      <c r="BG10" s="313"/>
      <c r="BH10" s="313"/>
      <c r="BI10" s="313"/>
      <c r="BJ10" s="313"/>
      <c r="BK10" s="313"/>
      <c r="BL10" s="313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3"/>
      <c r="CF10" s="313"/>
      <c r="CG10" s="313"/>
      <c r="CH10" s="313"/>
      <c r="CI10" s="313"/>
      <c r="CJ10" s="313"/>
      <c r="CK10" s="690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3"/>
      <c r="CW10" s="313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101" ht="11.25" customHeight="1">
      <c r="A11" s="687"/>
      <c r="B11" s="729"/>
      <c r="C11" s="323">
        <v>4409482</v>
      </c>
      <c r="D11" s="323">
        <v>3333</v>
      </c>
      <c r="E11" s="815">
        <v>150</v>
      </c>
      <c r="F11" s="605">
        <v>23</v>
      </c>
      <c r="G11" s="826">
        <v>25.1</v>
      </c>
      <c r="H11" s="655" t="s">
        <v>432</v>
      </c>
      <c r="I11" s="600">
        <v>1160</v>
      </c>
      <c r="J11" s="600">
        <v>11400</v>
      </c>
      <c r="K11" s="827">
        <v>305</v>
      </c>
      <c r="L11" s="394" t="s">
        <v>388</v>
      </c>
      <c r="M11" s="573"/>
      <c r="N11"/>
      <c r="O11" s="600"/>
      <c r="P11" s="550"/>
      <c r="Q11" s="249" t="s">
        <v>257</v>
      </c>
      <c r="R11" s="389">
        <v>2</v>
      </c>
      <c r="S11" s="825"/>
      <c r="T11" s="825"/>
      <c r="U11" s="825"/>
      <c r="V11" s="825"/>
      <c r="W11" s="825"/>
      <c r="X11" s="825"/>
      <c r="Y11" s="825"/>
      <c r="Z11" s="825"/>
      <c r="AA11" s="825"/>
      <c r="AB11" s="287"/>
      <c r="AC11" s="287"/>
      <c r="AD11" s="287"/>
      <c r="AE11" s="287"/>
      <c r="AF11" s="287"/>
      <c r="AG11" s="287"/>
      <c r="AH11" s="287"/>
      <c r="AI11" s="576"/>
      <c r="AJ11" s="576"/>
      <c r="AK11" s="287"/>
      <c r="AL11" s="287"/>
      <c r="AM11" s="287"/>
      <c r="AN11" s="287"/>
      <c r="AO11" s="287"/>
      <c r="AP11" s="287"/>
      <c r="AQ11" s="642"/>
      <c r="AR11" s="287"/>
      <c r="AS11" s="287"/>
      <c r="AT11" s="515"/>
      <c r="AU11" s="515"/>
      <c r="AV11" s="515"/>
      <c r="AW11" s="515"/>
      <c r="AX11" s="515"/>
      <c r="AY11" s="515"/>
      <c r="AZ11" s="515"/>
      <c r="BA11" s="515"/>
      <c r="BB11" s="823"/>
      <c r="BC11" s="313"/>
      <c r="BD11" s="313"/>
      <c r="BE11" s="313"/>
      <c r="BF11" s="313"/>
      <c r="BG11" s="313"/>
      <c r="BH11" s="313"/>
      <c r="BI11" s="313"/>
      <c r="BJ11" s="313"/>
      <c r="BK11" s="313"/>
      <c r="BL11" s="313"/>
      <c r="BM11" s="313"/>
      <c r="BN11" s="313"/>
      <c r="BO11" s="313"/>
      <c r="BP11" s="313"/>
      <c r="BQ11" s="313"/>
      <c r="BR11" s="313"/>
      <c r="BS11" s="313"/>
      <c r="BT11" s="313"/>
      <c r="BU11" s="313"/>
      <c r="BV11" s="313"/>
      <c r="BW11" s="313"/>
      <c r="BX11" s="313"/>
      <c r="BY11" s="313"/>
      <c r="BZ11" s="313"/>
      <c r="CA11" s="313"/>
      <c r="CB11" s="313"/>
      <c r="CC11" s="313"/>
      <c r="CD11" s="313"/>
      <c r="CE11" s="313"/>
      <c r="CF11" s="313"/>
      <c r="CG11" s="313"/>
      <c r="CH11" s="313"/>
      <c r="CI11" s="313"/>
      <c r="CJ11" s="313"/>
      <c r="CK11" s="313"/>
      <c r="CL11" s="313"/>
      <c r="CM11" s="313"/>
      <c r="CN11" s="313"/>
      <c r="CO11" s="313"/>
      <c r="CP11" s="313"/>
      <c r="CQ11" s="313"/>
      <c r="CR11" s="313"/>
      <c r="CS11" s="313"/>
      <c r="CT11" s="313"/>
      <c r="CU11" s="313"/>
      <c r="CV11" s="313"/>
      <c r="CW11" s="313"/>
    </row>
    <row r="12" spans="1:101" ht="11.25" customHeight="1">
      <c r="A12" s="687"/>
      <c r="B12" s="729"/>
      <c r="C12" s="323"/>
      <c r="D12" s="323"/>
      <c r="E12" s="815"/>
      <c r="F12" s="605"/>
      <c r="G12" s="826"/>
      <c r="H12" s="655"/>
      <c r="I12" s="600"/>
      <c r="J12" s="600"/>
      <c r="K12" s="607"/>
      <c r="L12" s="394"/>
      <c r="M12" s="573"/>
      <c r="N12"/>
      <c r="O12" s="600"/>
      <c r="P12" s="550"/>
      <c r="Q12" s="249" t="s">
        <v>259</v>
      </c>
      <c r="R12" s="389">
        <v>1</v>
      </c>
      <c r="S12" s="211"/>
      <c r="T12" s="212"/>
      <c r="U12" s="213"/>
      <c r="V12" s="251"/>
      <c r="W12" s="251"/>
      <c r="X12" s="167"/>
      <c r="Y12" s="642"/>
      <c r="Z12" s="169"/>
      <c r="AA12" s="251"/>
      <c r="AB12" s="251"/>
      <c r="AC12" s="251"/>
      <c r="AD12" s="251"/>
      <c r="AE12" s="222"/>
      <c r="AF12" s="251"/>
      <c r="AG12" s="251"/>
      <c r="AH12" s="251"/>
      <c r="AI12" s="251"/>
      <c r="AJ12" s="251"/>
      <c r="AK12" s="251"/>
      <c r="AL12" s="228"/>
      <c r="AM12" s="251"/>
      <c r="AN12" s="251"/>
      <c r="AO12" s="251"/>
      <c r="AP12" s="251"/>
      <c r="AQ12" s="251"/>
      <c r="AR12" s="251"/>
      <c r="AS12" s="251"/>
      <c r="AT12" s="515"/>
      <c r="AU12" s="515"/>
      <c r="AV12" s="515"/>
      <c r="AW12" s="515"/>
      <c r="AX12" s="515"/>
      <c r="AY12" s="515"/>
      <c r="AZ12" s="515"/>
      <c r="BA12" s="515"/>
      <c r="BB12" s="823"/>
      <c r="BC12" s="313"/>
      <c r="BD12" s="313"/>
      <c r="BE12" s="313"/>
      <c r="BF12" s="313"/>
      <c r="BG12" s="313"/>
      <c r="BH12" s="313"/>
      <c r="BI12" s="313"/>
      <c r="BJ12" s="313"/>
      <c r="BK12" s="313"/>
      <c r="BL12" s="313"/>
      <c r="BM12" s="313"/>
      <c r="BN12" s="313"/>
      <c r="BO12" s="313"/>
      <c r="BP12" s="313"/>
      <c r="BQ12" s="313"/>
      <c r="BR12" s="313"/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  <c r="CU12" s="313"/>
      <c r="CV12" s="313"/>
      <c r="CW12" s="313"/>
    </row>
    <row r="13" spans="1:252" s="122" customFormat="1" ht="5.25" customHeight="1">
      <c r="A13" s="278"/>
      <c r="B13" s="818"/>
      <c r="C13" s="818"/>
      <c r="D13" s="818"/>
      <c r="E13" s="818"/>
      <c r="F13" s="818"/>
      <c r="G13" s="818"/>
      <c r="H13" s="818"/>
      <c r="I13" s="818"/>
      <c r="J13" s="818"/>
      <c r="K13" s="818"/>
      <c r="L13" s="818"/>
      <c r="M13" s="818"/>
      <c r="N13" s="818"/>
      <c r="O13" s="818"/>
      <c r="P13" s="818"/>
      <c r="Q13" s="818"/>
      <c r="R13" s="818"/>
      <c r="S13" s="818"/>
      <c r="T13" s="818"/>
      <c r="U13" s="818"/>
      <c r="V13" s="818"/>
      <c r="W13" s="818"/>
      <c r="X13" s="818"/>
      <c r="Y13" s="818"/>
      <c r="Z13" s="818"/>
      <c r="AA13" s="818"/>
      <c r="AB13" s="818"/>
      <c r="AC13" s="818"/>
      <c r="AD13" s="818"/>
      <c r="AE13" s="818"/>
      <c r="AF13" s="818"/>
      <c r="AG13" s="818"/>
      <c r="AH13" s="818"/>
      <c r="AI13" s="818"/>
      <c r="AJ13" s="818"/>
      <c r="AK13" s="818"/>
      <c r="AL13" s="818"/>
      <c r="AM13" s="818"/>
      <c r="AN13" s="818"/>
      <c r="AO13" s="818"/>
      <c r="AP13" s="818"/>
      <c r="AQ13" s="818"/>
      <c r="AR13" s="818"/>
      <c r="AS13" s="818"/>
      <c r="AT13" s="818"/>
      <c r="AU13" s="818"/>
      <c r="AV13" s="818"/>
      <c r="AW13" s="818"/>
      <c r="AX13" s="818"/>
      <c r="AY13" s="818"/>
      <c r="AZ13" s="818"/>
      <c r="BA13" s="818"/>
      <c r="BB13" s="819"/>
      <c r="BC13" s="819"/>
      <c r="BD13" s="819"/>
      <c r="BE13" s="819"/>
      <c r="BF13" s="819"/>
      <c r="BG13" s="819"/>
      <c r="BH13" s="819"/>
      <c r="BI13" s="819"/>
      <c r="BJ13" s="819"/>
      <c r="BK13" s="819"/>
      <c r="BL13" s="819"/>
      <c r="BM13" s="819"/>
      <c r="BN13" s="819"/>
      <c r="BO13" s="819"/>
      <c r="BP13" s="819"/>
      <c r="BQ13" s="819"/>
      <c r="BR13" s="819"/>
      <c r="BS13" s="819"/>
      <c r="BT13" s="819"/>
      <c r="BU13" s="819"/>
      <c r="BV13" s="819"/>
      <c r="BW13" s="819"/>
      <c r="BX13" s="819"/>
      <c r="BY13" s="819"/>
      <c r="BZ13" s="819"/>
      <c r="CA13" s="819"/>
      <c r="CB13" s="819"/>
      <c r="CC13" s="819"/>
      <c r="CD13" s="819"/>
      <c r="CE13" s="819"/>
      <c r="CF13" s="819"/>
      <c r="CG13" s="819"/>
      <c r="CH13" s="819"/>
      <c r="CI13" s="819"/>
      <c r="CJ13" s="819"/>
      <c r="CK13" s="819"/>
      <c r="CL13" s="819"/>
      <c r="CM13" s="819"/>
      <c r="CN13" s="819"/>
      <c r="CO13" s="819"/>
      <c r="CP13" s="819"/>
      <c r="CQ13" s="819"/>
      <c r="CR13" s="819"/>
      <c r="CS13" s="819"/>
      <c r="CT13" s="819"/>
      <c r="CU13" s="819"/>
      <c r="CV13" s="819"/>
      <c r="CW13" s="819"/>
      <c r="HY13" s="342"/>
      <c r="HZ13" s="342"/>
      <c r="IA13" s="342"/>
      <c r="IB13" s="342"/>
      <c r="IC13" s="342"/>
      <c r="ID13" s="342"/>
      <c r="IE13" s="342"/>
      <c r="IF13" s="342"/>
      <c r="IG13" s="342"/>
      <c r="IH13" s="342"/>
      <c r="II13" s="342"/>
      <c r="IJ13" s="342"/>
      <c r="IK13" s="342"/>
      <c r="IL13" s="342"/>
      <c r="IM13" s="342"/>
      <c r="IN13" s="342"/>
      <c r="IO13" s="342"/>
      <c r="IP13" s="342"/>
      <c r="IQ13" s="342"/>
      <c r="IR13" s="342"/>
    </row>
    <row r="14" spans="1:101" ht="11.25" customHeight="1">
      <c r="A14" s="792" t="s">
        <v>266</v>
      </c>
      <c r="B14" s="828" t="s">
        <v>433</v>
      </c>
      <c r="C14" s="380">
        <v>5442574</v>
      </c>
      <c r="D14" s="323">
        <v>3333</v>
      </c>
      <c r="E14" s="604">
        <v>137.5</v>
      </c>
      <c r="F14" s="605">
        <v>18</v>
      </c>
      <c r="G14" s="604">
        <v>26.6</v>
      </c>
      <c r="H14" s="606" t="s">
        <v>427</v>
      </c>
      <c r="I14" s="600">
        <v>1200</v>
      </c>
      <c r="J14" s="600">
        <v>25000</v>
      </c>
      <c r="K14" s="601">
        <v>790</v>
      </c>
      <c r="L14" s="394" t="s">
        <v>388</v>
      </c>
      <c r="M14" s="603" t="s">
        <v>310</v>
      </c>
      <c r="N14" s="600">
        <v>1100</v>
      </c>
      <c r="O14" s="600">
        <v>32</v>
      </c>
      <c r="P14" s="606">
        <v>2</v>
      </c>
      <c r="Q14" s="249" t="s">
        <v>257</v>
      </c>
      <c r="R14" s="332">
        <v>2</v>
      </c>
      <c r="S14" s="816" t="s">
        <v>428</v>
      </c>
      <c r="T14" s="816"/>
      <c r="U14" s="816"/>
      <c r="V14" s="816"/>
      <c r="W14" s="816"/>
      <c r="X14" s="816"/>
      <c r="Y14" s="816"/>
      <c r="Z14" s="816"/>
      <c r="AA14" s="816"/>
      <c r="AB14" s="251"/>
      <c r="AC14" s="251"/>
      <c r="AD14" s="251"/>
      <c r="AE14" s="251"/>
      <c r="AF14" s="251"/>
      <c r="AG14" s="251"/>
      <c r="AH14" s="251"/>
      <c r="AI14" s="251"/>
      <c r="AJ14" s="251"/>
      <c r="AK14" s="251"/>
      <c r="AL14" s="251"/>
      <c r="AM14" s="251"/>
      <c r="AN14" s="251"/>
      <c r="AO14" s="251"/>
      <c r="AP14" s="251"/>
      <c r="AQ14" s="642"/>
      <c r="AR14" s="251"/>
      <c r="AS14" s="251"/>
      <c r="AT14" s="515"/>
      <c r="AU14" s="515"/>
      <c r="AV14" s="515"/>
      <c r="AW14" s="515"/>
      <c r="AX14" s="515"/>
      <c r="AY14" s="515"/>
      <c r="AZ14" s="515"/>
      <c r="BA14" s="515"/>
      <c r="BB14" s="823"/>
      <c r="BC14" s="251"/>
      <c r="BD14" s="251"/>
      <c r="BE14" s="274"/>
      <c r="BF14" s="251"/>
      <c r="BG14" s="251"/>
      <c r="BH14" s="251"/>
      <c r="BI14" s="251"/>
      <c r="BJ14" s="251"/>
      <c r="BK14" s="251"/>
      <c r="BL14" s="251"/>
      <c r="BM14" s="251"/>
      <c r="BN14" s="251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F14" s="251"/>
      <c r="CG14" s="251"/>
      <c r="CH14" s="251"/>
      <c r="CI14" s="251"/>
      <c r="CJ14" s="251"/>
      <c r="CK14" s="263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</row>
    <row r="15" spans="1:101" ht="11.25" customHeight="1">
      <c r="A15" s="792"/>
      <c r="B15" s="828"/>
      <c r="C15" s="323"/>
      <c r="D15" s="323"/>
      <c r="E15" s="604"/>
      <c r="F15" s="605"/>
      <c r="G15" s="604"/>
      <c r="H15" s="606"/>
      <c r="I15" s="600"/>
      <c r="J15" s="600"/>
      <c r="K15" s="607"/>
      <c r="L15" s="394"/>
      <c r="M15" s="603"/>
      <c r="N15" s="600"/>
      <c r="O15" s="600"/>
      <c r="P15" s="606"/>
      <c r="Q15" s="249" t="s">
        <v>259</v>
      </c>
      <c r="R15" s="332">
        <v>1</v>
      </c>
      <c r="S15" s="211"/>
      <c r="T15" s="212"/>
      <c r="U15" s="213"/>
      <c r="V15" s="251"/>
      <c r="W15" s="251"/>
      <c r="X15" s="515"/>
      <c r="Y15" s="251"/>
      <c r="Z15" s="515"/>
      <c r="AA15" s="251"/>
      <c r="AB15" s="251"/>
      <c r="AC15" s="220"/>
      <c r="AD15" s="251"/>
      <c r="AE15" s="222"/>
      <c r="AF15" s="251"/>
      <c r="AG15" s="251"/>
      <c r="AH15" s="251"/>
      <c r="AI15" s="251"/>
      <c r="AJ15" s="251"/>
      <c r="AK15" s="251"/>
      <c r="AL15" s="251"/>
      <c r="AM15" s="251"/>
      <c r="AN15" s="251"/>
      <c r="AO15" s="251"/>
      <c r="AP15" s="251"/>
      <c r="AQ15" s="251"/>
      <c r="AR15" s="251"/>
      <c r="AS15" s="251"/>
      <c r="AT15" s="515"/>
      <c r="AU15" s="515"/>
      <c r="AV15" s="515"/>
      <c r="AW15" s="515"/>
      <c r="AX15" s="515"/>
      <c r="AY15" s="515"/>
      <c r="AZ15" s="515"/>
      <c r="BA15" s="515"/>
      <c r="BB15" s="823"/>
      <c r="BC15" s="251"/>
      <c r="BD15" s="251"/>
      <c r="BE15" s="274"/>
      <c r="BF15" s="251"/>
      <c r="BG15" s="251"/>
      <c r="BH15" s="251"/>
      <c r="BI15" s="251"/>
      <c r="BJ15" s="251"/>
      <c r="BK15" s="251"/>
      <c r="BL15" s="251"/>
      <c r="BM15" s="251"/>
      <c r="BN15" s="251"/>
      <c r="BO15" s="251"/>
      <c r="BP15" s="251"/>
      <c r="BQ15" s="251"/>
      <c r="BR15" s="251"/>
      <c r="BS15" s="251"/>
      <c r="BT15" s="251"/>
      <c r="BU15" s="251"/>
      <c r="BV15" s="251"/>
      <c r="BW15" s="251"/>
      <c r="BX15" s="251"/>
      <c r="BY15" s="251"/>
      <c r="BZ15" s="251"/>
      <c r="CA15" s="251"/>
      <c r="CB15" s="251"/>
      <c r="CC15" s="251"/>
      <c r="CD15" s="251"/>
      <c r="CF15" s="251"/>
      <c r="CG15" s="251"/>
      <c r="CH15" s="251"/>
      <c r="CI15" s="251"/>
      <c r="CJ15" s="251"/>
      <c r="CK15" s="251"/>
      <c r="CL15" s="251"/>
      <c r="CM15" s="251"/>
      <c r="CN15" s="251"/>
      <c r="CO15" s="251"/>
      <c r="CP15" s="251"/>
      <c r="CQ15" s="251"/>
      <c r="CR15" s="251"/>
      <c r="CS15" s="251"/>
      <c r="CT15" s="251"/>
      <c r="CU15" s="251"/>
      <c r="CV15" s="251"/>
      <c r="CW15" s="251"/>
    </row>
    <row r="16" spans="1:252" s="122" customFormat="1" ht="5.25" customHeight="1">
      <c r="A16" s="278"/>
      <c r="B16" s="818"/>
      <c r="C16" s="818"/>
      <c r="D16" s="818"/>
      <c r="E16" s="818"/>
      <c r="F16" s="818"/>
      <c r="G16" s="818"/>
      <c r="H16" s="818"/>
      <c r="I16" s="818"/>
      <c r="J16" s="818"/>
      <c r="K16" s="818"/>
      <c r="L16" s="818"/>
      <c r="M16" s="818"/>
      <c r="N16" s="818"/>
      <c r="O16" s="818"/>
      <c r="P16" s="818"/>
      <c r="Q16" s="818"/>
      <c r="R16" s="818"/>
      <c r="S16" s="818"/>
      <c r="T16" s="818"/>
      <c r="U16" s="818"/>
      <c r="V16" s="818"/>
      <c r="W16" s="818"/>
      <c r="X16" s="818"/>
      <c r="Y16" s="818"/>
      <c r="Z16" s="818"/>
      <c r="AA16" s="818"/>
      <c r="AB16" s="818"/>
      <c r="AC16" s="818"/>
      <c r="AD16" s="818"/>
      <c r="AE16" s="818"/>
      <c r="AF16" s="818"/>
      <c r="AG16" s="818"/>
      <c r="AH16" s="818"/>
      <c r="AI16" s="818"/>
      <c r="AJ16" s="818"/>
      <c r="AK16" s="818"/>
      <c r="AL16" s="818"/>
      <c r="AM16" s="818"/>
      <c r="AN16" s="818"/>
      <c r="AO16" s="818"/>
      <c r="AP16" s="818"/>
      <c r="AQ16" s="818"/>
      <c r="AR16" s="818"/>
      <c r="AS16" s="818"/>
      <c r="AT16" s="818"/>
      <c r="AU16" s="818"/>
      <c r="AV16" s="818"/>
      <c r="AW16" s="818"/>
      <c r="AX16" s="818"/>
      <c r="AY16" s="818"/>
      <c r="AZ16" s="818"/>
      <c r="BA16" s="818"/>
      <c r="BB16" s="818"/>
      <c r="BC16" s="818"/>
      <c r="BD16" s="818"/>
      <c r="BE16" s="818"/>
      <c r="BF16" s="818"/>
      <c r="BG16" s="818"/>
      <c r="BH16" s="818"/>
      <c r="BI16" s="818"/>
      <c r="BJ16" s="818"/>
      <c r="BK16" s="818"/>
      <c r="BL16" s="818"/>
      <c r="BM16" s="818"/>
      <c r="BN16" s="818"/>
      <c r="BO16" s="818"/>
      <c r="BP16" s="818"/>
      <c r="BQ16" s="818"/>
      <c r="BR16" s="818"/>
      <c r="BS16" s="818"/>
      <c r="BT16" s="818"/>
      <c r="BU16" s="818"/>
      <c r="BV16" s="818"/>
      <c r="BW16" s="818"/>
      <c r="BX16" s="818"/>
      <c r="BY16" s="818"/>
      <c r="BZ16" s="818"/>
      <c r="CA16" s="818"/>
      <c r="CB16" s="818"/>
      <c r="CC16" s="818"/>
      <c r="CD16" s="818"/>
      <c r="CE16" s="818"/>
      <c r="CF16" s="818"/>
      <c r="CG16" s="818"/>
      <c r="CH16" s="818"/>
      <c r="CI16" s="818"/>
      <c r="CJ16" s="818"/>
      <c r="CK16" s="818"/>
      <c r="CL16" s="818"/>
      <c r="CM16" s="818"/>
      <c r="CN16" s="818"/>
      <c r="CO16" s="818"/>
      <c r="CP16" s="818"/>
      <c r="CQ16" s="818"/>
      <c r="CR16" s="818"/>
      <c r="CS16" s="818"/>
      <c r="CT16" s="818"/>
      <c r="CU16" s="818"/>
      <c r="CV16" s="818"/>
      <c r="CW16" s="818"/>
      <c r="HY16" s="342"/>
      <c r="HZ16" s="342"/>
      <c r="IA16" s="342"/>
      <c r="IB16" s="342"/>
      <c r="IC16" s="342"/>
      <c r="ID16" s="342"/>
      <c r="IE16" s="342"/>
      <c r="IF16" s="342"/>
      <c r="IG16" s="342"/>
      <c r="IH16" s="342"/>
      <c r="II16" s="342"/>
      <c r="IJ16" s="342"/>
      <c r="IK16" s="342"/>
      <c r="IL16" s="342"/>
      <c r="IM16" s="342"/>
      <c r="IN16" s="342"/>
      <c r="IO16" s="342"/>
      <c r="IP16" s="342"/>
      <c r="IQ16" s="342"/>
      <c r="IR16" s="342"/>
    </row>
    <row r="17" spans="1:101" ht="11.25" customHeight="1">
      <c r="A17" s="695" t="s">
        <v>268</v>
      </c>
      <c r="B17" s="828" t="s">
        <v>434</v>
      </c>
      <c r="C17" s="380">
        <v>5423203</v>
      </c>
      <c r="D17" s="323">
        <v>3333</v>
      </c>
      <c r="E17" s="665">
        <v>175</v>
      </c>
      <c r="F17" s="605">
        <v>31</v>
      </c>
      <c r="G17" s="604">
        <v>23.7</v>
      </c>
      <c r="H17" s="606" t="s">
        <v>435</v>
      </c>
      <c r="I17" s="600">
        <v>1040</v>
      </c>
      <c r="J17" s="600">
        <v>20000</v>
      </c>
      <c r="K17" s="607">
        <v>700</v>
      </c>
      <c r="L17" s="394" t="s">
        <v>388</v>
      </c>
      <c r="M17" s="603" t="s">
        <v>310</v>
      </c>
      <c r="N17" s="600">
        <v>1200</v>
      </c>
      <c r="O17" s="600">
        <v>34</v>
      </c>
      <c r="P17" s="606">
        <f>SUM(R17:R18)</f>
        <v>3</v>
      </c>
      <c r="Q17" s="249" t="s">
        <v>257</v>
      </c>
      <c r="R17" s="332">
        <v>2</v>
      </c>
      <c r="S17" s="816" t="s">
        <v>428</v>
      </c>
      <c r="T17" s="816"/>
      <c r="U17" s="816"/>
      <c r="V17" s="816"/>
      <c r="W17" s="816"/>
      <c r="X17" s="816"/>
      <c r="Y17" s="816"/>
      <c r="Z17" s="816"/>
      <c r="AA17" s="816"/>
      <c r="AB17" s="251"/>
      <c r="AC17" s="251"/>
      <c r="AD17" s="251"/>
      <c r="AE17" s="251"/>
      <c r="AF17" s="251"/>
      <c r="AG17" s="251"/>
      <c r="AH17" s="251"/>
      <c r="AI17" s="251"/>
      <c r="AJ17" s="251"/>
      <c r="AK17" s="629"/>
      <c r="AL17" s="251"/>
      <c r="AM17" s="251"/>
      <c r="AN17" s="251"/>
      <c r="AO17" s="251"/>
      <c r="AP17" s="251"/>
      <c r="AQ17" s="642"/>
      <c r="AR17" s="251"/>
      <c r="AS17" s="251"/>
      <c r="AT17" s="515"/>
      <c r="AU17" s="515"/>
      <c r="AV17" s="515"/>
      <c r="AW17" s="515"/>
      <c r="AX17" s="515"/>
      <c r="AY17" s="515"/>
      <c r="AZ17" s="515"/>
      <c r="BA17" s="515"/>
      <c r="BB17" s="817"/>
      <c r="BC17" s="251"/>
      <c r="BD17" s="251"/>
      <c r="BE17" s="274"/>
      <c r="BF17" s="251"/>
      <c r="BG17" s="251"/>
      <c r="BH17" s="251"/>
      <c r="BI17" s="251"/>
      <c r="BJ17" s="251"/>
      <c r="BK17" s="251"/>
      <c r="BL17" s="251"/>
      <c r="BM17" s="251"/>
      <c r="BN17" s="251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F17" s="251"/>
      <c r="CG17" s="251"/>
      <c r="CH17" s="251"/>
      <c r="CI17" s="251"/>
      <c r="CJ17" s="251"/>
      <c r="CK17" s="263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</row>
    <row r="18" spans="1:101" ht="11.25" customHeight="1">
      <c r="A18" s="695"/>
      <c r="B18" s="828"/>
      <c r="C18" s="323"/>
      <c r="D18" s="323"/>
      <c r="E18" s="604"/>
      <c r="F18" s="605"/>
      <c r="G18" s="604"/>
      <c r="H18" s="606"/>
      <c r="I18" s="600"/>
      <c r="J18" s="600"/>
      <c r="K18" s="607"/>
      <c r="L18" s="394"/>
      <c r="M18" s="603"/>
      <c r="N18" s="600"/>
      <c r="O18" s="600"/>
      <c r="P18" s="606"/>
      <c r="Q18" s="249" t="s">
        <v>259</v>
      </c>
      <c r="R18" s="332">
        <v>1</v>
      </c>
      <c r="S18" s="211"/>
      <c r="T18" s="212"/>
      <c r="U18" s="213"/>
      <c r="V18" s="251"/>
      <c r="W18" s="251"/>
      <c r="X18" s="167"/>
      <c r="Y18" s="251"/>
      <c r="Z18" s="251"/>
      <c r="AA18" s="251"/>
      <c r="AB18" s="251"/>
      <c r="AC18" s="220"/>
      <c r="AD18" s="251"/>
      <c r="AE18" s="222"/>
      <c r="AF18" s="515"/>
      <c r="AG18" s="251"/>
      <c r="AH18" s="251"/>
      <c r="AI18" s="515"/>
      <c r="AJ18" s="251"/>
      <c r="AK18" s="251"/>
      <c r="AL18" s="251"/>
      <c r="AM18" s="251"/>
      <c r="AN18" s="251"/>
      <c r="AO18" s="251"/>
      <c r="AP18" s="251"/>
      <c r="AQ18" s="251"/>
      <c r="AR18" s="251"/>
      <c r="AS18" s="251"/>
      <c r="AT18" s="515"/>
      <c r="AU18" s="515"/>
      <c r="AV18" s="515"/>
      <c r="AW18" s="515"/>
      <c r="AX18" s="515"/>
      <c r="AY18" s="515"/>
      <c r="AZ18" s="515"/>
      <c r="BA18" s="515"/>
      <c r="BB18" s="817"/>
      <c r="BC18" s="251"/>
      <c r="BD18" s="251"/>
      <c r="BE18" s="274"/>
      <c r="BF18" s="251"/>
      <c r="BG18" s="251"/>
      <c r="BH18" s="251"/>
      <c r="BI18" s="251"/>
      <c r="BJ18" s="251"/>
      <c r="BK18" s="251"/>
      <c r="BL18" s="251"/>
      <c r="BM18" s="251"/>
      <c r="BN18" s="251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F18" s="251"/>
      <c r="CG18" s="251"/>
      <c r="CH18" s="251"/>
      <c r="CI18" s="251"/>
      <c r="CJ18" s="251"/>
      <c r="CK18" s="251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</row>
    <row r="19" spans="1:252" s="122" customFormat="1" ht="5.25" customHeight="1">
      <c r="A19" s="278"/>
      <c r="B19" s="818"/>
      <c r="C19" s="818"/>
      <c r="D19" s="818"/>
      <c r="E19" s="818"/>
      <c r="F19" s="818"/>
      <c r="G19" s="818"/>
      <c r="H19" s="818"/>
      <c r="I19" s="818"/>
      <c r="J19" s="818"/>
      <c r="K19" s="818"/>
      <c r="L19" s="818"/>
      <c r="M19" s="818"/>
      <c r="N19" s="818"/>
      <c r="O19" s="818"/>
      <c r="P19" s="818"/>
      <c r="Q19" s="818"/>
      <c r="R19" s="818"/>
      <c r="S19" s="818"/>
      <c r="T19" s="818"/>
      <c r="U19" s="818"/>
      <c r="V19" s="818"/>
      <c r="W19" s="818"/>
      <c r="X19" s="818"/>
      <c r="Y19" s="818"/>
      <c r="Z19" s="818"/>
      <c r="AA19" s="818"/>
      <c r="AB19" s="818"/>
      <c r="AC19" s="818"/>
      <c r="AD19" s="818"/>
      <c r="AE19" s="818"/>
      <c r="AF19" s="818"/>
      <c r="AG19" s="818"/>
      <c r="AH19" s="818"/>
      <c r="AI19" s="818"/>
      <c r="AJ19" s="818"/>
      <c r="AK19" s="818"/>
      <c r="AL19" s="818"/>
      <c r="AM19" s="818"/>
      <c r="AN19" s="818"/>
      <c r="AO19" s="818"/>
      <c r="AP19" s="818"/>
      <c r="AQ19" s="818"/>
      <c r="AR19" s="818"/>
      <c r="AS19" s="818"/>
      <c r="AT19" s="818"/>
      <c r="AU19" s="818"/>
      <c r="AV19" s="818"/>
      <c r="AW19" s="818"/>
      <c r="AX19" s="818"/>
      <c r="AY19" s="818"/>
      <c r="AZ19" s="818"/>
      <c r="BA19" s="818"/>
      <c r="BB19" s="818"/>
      <c r="BC19" s="818"/>
      <c r="BD19" s="818"/>
      <c r="BE19" s="818"/>
      <c r="BF19" s="818"/>
      <c r="BG19" s="818"/>
      <c r="BH19" s="818"/>
      <c r="BI19" s="818"/>
      <c r="BJ19" s="818"/>
      <c r="BK19" s="818"/>
      <c r="BL19" s="818"/>
      <c r="BM19" s="818"/>
      <c r="BN19" s="818"/>
      <c r="BO19" s="818"/>
      <c r="BP19" s="818"/>
      <c r="BQ19" s="818"/>
      <c r="BR19" s="818"/>
      <c r="BS19" s="818"/>
      <c r="BT19" s="818"/>
      <c r="BU19" s="818"/>
      <c r="BV19" s="818"/>
      <c r="BW19" s="818"/>
      <c r="BX19" s="818"/>
      <c r="BY19" s="818"/>
      <c r="BZ19" s="818"/>
      <c r="CA19" s="818"/>
      <c r="CB19" s="818"/>
      <c r="CC19" s="818"/>
      <c r="CD19" s="818"/>
      <c r="CE19" s="818"/>
      <c r="CF19" s="818"/>
      <c r="CG19" s="818"/>
      <c r="CH19" s="818"/>
      <c r="CI19" s="818"/>
      <c r="CJ19" s="818"/>
      <c r="CK19" s="818"/>
      <c r="CL19" s="818"/>
      <c r="CM19" s="818"/>
      <c r="CN19" s="818"/>
      <c r="CO19" s="818"/>
      <c r="CP19" s="818"/>
      <c r="CQ19" s="818"/>
      <c r="CR19" s="818"/>
      <c r="CS19" s="818"/>
      <c r="CT19" s="818"/>
      <c r="CU19" s="818"/>
      <c r="CV19" s="818"/>
      <c r="CW19" s="818"/>
      <c r="HY19" s="342"/>
      <c r="HZ19" s="342"/>
      <c r="IA19" s="342"/>
      <c r="IB19" s="342"/>
      <c r="IC19" s="342"/>
      <c r="ID19" s="342"/>
      <c r="IE19" s="342"/>
      <c r="IF19" s="342"/>
      <c r="IG19" s="342"/>
      <c r="IH19" s="342"/>
      <c r="II19" s="342"/>
      <c r="IJ19" s="342"/>
      <c r="IK19" s="342"/>
      <c r="IL19" s="342"/>
      <c r="IM19" s="342"/>
      <c r="IN19" s="342"/>
      <c r="IO19" s="342"/>
      <c r="IP19" s="342"/>
      <c r="IQ19" s="342"/>
      <c r="IR19" s="342"/>
    </row>
    <row r="20" spans="1:101" ht="11.25" customHeight="1">
      <c r="A20" s="696" t="s">
        <v>271</v>
      </c>
      <c r="B20" s="828" t="s">
        <v>436</v>
      </c>
      <c r="C20" s="380">
        <v>5469216</v>
      </c>
      <c r="D20" s="323">
        <v>3333</v>
      </c>
      <c r="E20" s="604">
        <v>100</v>
      </c>
      <c r="F20" s="605">
        <v>13</v>
      </c>
      <c r="G20" s="604">
        <v>19.6</v>
      </c>
      <c r="H20" s="606" t="s">
        <v>437</v>
      </c>
      <c r="I20" s="600">
        <v>1056</v>
      </c>
      <c r="J20" s="600">
        <v>30000</v>
      </c>
      <c r="K20" s="607">
        <v>800</v>
      </c>
      <c r="L20" s="394" t="s">
        <v>388</v>
      </c>
      <c r="M20" s="603" t="s">
        <v>310</v>
      </c>
      <c r="N20" s="600">
        <v>900</v>
      </c>
      <c r="O20" s="600">
        <v>28</v>
      </c>
      <c r="P20" s="606">
        <f>SUM(R20:R21)</f>
        <v>3</v>
      </c>
      <c r="Q20" s="249" t="s">
        <v>257</v>
      </c>
      <c r="R20" s="332">
        <v>2</v>
      </c>
      <c r="S20" s="816" t="s">
        <v>428</v>
      </c>
      <c r="T20" s="816"/>
      <c r="U20" s="816"/>
      <c r="V20" s="816"/>
      <c r="W20" s="816"/>
      <c r="X20" s="816"/>
      <c r="Y20" s="816"/>
      <c r="Z20" s="816"/>
      <c r="AA20" s="816"/>
      <c r="AB20" s="251"/>
      <c r="AC20" s="251"/>
      <c r="AD20" s="251"/>
      <c r="AE20" s="251"/>
      <c r="AF20" s="251"/>
      <c r="AG20" s="251"/>
      <c r="AH20" s="251"/>
      <c r="AI20" s="251"/>
      <c r="AJ20" s="251"/>
      <c r="AK20" s="629"/>
      <c r="AL20" s="251"/>
      <c r="AM20" s="251"/>
      <c r="AN20" s="251"/>
      <c r="AO20" s="251"/>
      <c r="AP20" s="251"/>
      <c r="AQ20" s="642"/>
      <c r="AR20" s="251"/>
      <c r="AS20" s="251"/>
      <c r="AT20" s="515"/>
      <c r="AU20" s="515"/>
      <c r="AV20" s="515"/>
      <c r="AW20" s="515"/>
      <c r="AX20" s="515"/>
      <c r="AY20" s="515"/>
      <c r="AZ20" s="515"/>
      <c r="BA20" s="515"/>
      <c r="BB20" s="823"/>
      <c r="BC20" s="251"/>
      <c r="BD20" s="251"/>
      <c r="BE20" s="251"/>
      <c r="BF20" s="251"/>
      <c r="BG20" s="251"/>
      <c r="BH20" s="251"/>
      <c r="BI20" s="251"/>
      <c r="BJ20" s="274"/>
      <c r="BK20" s="274"/>
      <c r="BL20" s="274"/>
      <c r="BM20" s="274"/>
      <c r="BN20" s="274"/>
      <c r="BO20" s="274"/>
      <c r="BP20" s="274"/>
      <c r="BQ20" s="251"/>
      <c r="BR20" s="251"/>
      <c r="BS20" s="251"/>
      <c r="BT20" s="251"/>
      <c r="BU20" s="251"/>
      <c r="BV20" s="251"/>
      <c r="BW20" s="251"/>
      <c r="BX20" s="251"/>
      <c r="BY20" s="251"/>
      <c r="BZ20" s="251"/>
      <c r="CA20" s="251"/>
      <c r="CB20" s="251"/>
      <c r="CC20" s="251"/>
      <c r="CD20" s="251"/>
      <c r="CE20" s="251"/>
      <c r="CF20" s="251"/>
      <c r="CG20" s="251"/>
      <c r="CH20" s="251"/>
      <c r="CI20" s="251"/>
      <c r="CJ20" s="251"/>
      <c r="CK20" s="263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</row>
    <row r="21" spans="1:101" ht="13.5" customHeight="1">
      <c r="A21" s="696"/>
      <c r="B21" s="828"/>
      <c r="C21" s="323"/>
      <c r="D21" s="323"/>
      <c r="E21" s="604"/>
      <c r="F21" s="605"/>
      <c r="G21" s="604"/>
      <c r="H21" s="606"/>
      <c r="I21" s="600"/>
      <c r="J21" s="600"/>
      <c r="K21" s="607"/>
      <c r="L21" s="394"/>
      <c r="M21" s="603"/>
      <c r="N21" s="600"/>
      <c r="O21" s="600"/>
      <c r="P21" s="606"/>
      <c r="Q21" s="249" t="s">
        <v>259</v>
      </c>
      <c r="R21" s="332">
        <v>1</v>
      </c>
      <c r="S21" s="211"/>
      <c r="T21" s="212"/>
      <c r="U21" s="213"/>
      <c r="V21" s="251"/>
      <c r="W21" s="251"/>
      <c r="X21" s="167"/>
      <c r="Y21" s="251"/>
      <c r="Z21" s="251"/>
      <c r="AA21" s="251"/>
      <c r="AB21" s="251"/>
      <c r="AC21" s="220"/>
      <c r="AD21" s="251"/>
      <c r="AE21" s="222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1"/>
      <c r="AR21" s="251"/>
      <c r="AS21" s="251"/>
      <c r="AT21" s="515"/>
      <c r="AU21" s="515"/>
      <c r="AV21" s="515"/>
      <c r="AW21" s="515"/>
      <c r="AX21" s="515"/>
      <c r="AY21" s="515"/>
      <c r="AZ21" s="515"/>
      <c r="BA21" s="515"/>
      <c r="BB21" s="823"/>
      <c r="BC21" s="251"/>
      <c r="BD21" s="251"/>
      <c r="BE21" s="251"/>
      <c r="BF21" s="251"/>
      <c r="BG21" s="251"/>
      <c r="BH21" s="251"/>
      <c r="BI21" s="251"/>
      <c r="BJ21" s="274"/>
      <c r="BK21" s="274"/>
      <c r="BL21" s="274"/>
      <c r="BM21" s="274"/>
      <c r="BN21" s="274"/>
      <c r="BO21" s="274"/>
      <c r="BP21" s="274"/>
      <c r="BQ21" s="251"/>
      <c r="BR21" s="251"/>
      <c r="BS21" s="251"/>
      <c r="BT21" s="251"/>
      <c r="BU21" s="251"/>
      <c r="BV21" s="251"/>
      <c r="BW21" s="251"/>
      <c r="BX21" s="251"/>
      <c r="BY21" s="251"/>
      <c r="BZ21" s="251"/>
      <c r="CA21" s="251"/>
      <c r="CB21" s="251"/>
      <c r="CC21" s="251"/>
      <c r="CD21" s="251"/>
      <c r="CE21" s="251"/>
      <c r="CF21" s="251"/>
      <c r="CG21" s="251"/>
      <c r="CH21" s="251"/>
      <c r="CI21" s="251"/>
      <c r="CJ21" s="251"/>
      <c r="CK21" s="251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</row>
    <row r="22" spans="1:252" s="122" customFormat="1" ht="5.25" customHeight="1">
      <c r="A22" s="278"/>
      <c r="B22" s="278"/>
      <c r="C22" s="278"/>
      <c r="D22" s="278"/>
      <c r="E22" s="278"/>
      <c r="F22" s="278"/>
      <c r="G22" s="278"/>
      <c r="H22" s="278"/>
      <c r="I22" s="278"/>
      <c r="J22" s="278"/>
      <c r="K22" s="278"/>
      <c r="L22" s="278"/>
      <c r="M22" s="278"/>
      <c r="N22" s="278"/>
      <c r="O22" s="278"/>
      <c r="P22" s="278"/>
      <c r="Q22" s="278"/>
      <c r="R22" s="278"/>
      <c r="S22" s="278"/>
      <c r="T22" s="278"/>
      <c r="U22" s="278"/>
      <c r="V22" s="278"/>
      <c r="W22" s="278"/>
      <c r="X22" s="278"/>
      <c r="Y22" s="278"/>
      <c r="Z22" s="278"/>
      <c r="AA22" s="278"/>
      <c r="AB22" s="278"/>
      <c r="AC22" s="278"/>
      <c r="AD22" s="278"/>
      <c r="AE22" s="278"/>
      <c r="AF22" s="278"/>
      <c r="AG22" s="278"/>
      <c r="AH22" s="278"/>
      <c r="AI22" s="278"/>
      <c r="AJ22" s="278"/>
      <c r="AK22" s="278"/>
      <c r="AL22" s="278"/>
      <c r="AM22" s="278"/>
      <c r="AN22" s="278"/>
      <c r="AO22" s="278"/>
      <c r="AP22" s="278"/>
      <c r="AQ22" s="278"/>
      <c r="AR22" s="278"/>
      <c r="AS22" s="278"/>
      <c r="AT22" s="278"/>
      <c r="AU22" s="278"/>
      <c r="AV22" s="278"/>
      <c r="AW22" s="278"/>
      <c r="AX22" s="278"/>
      <c r="AY22" s="278"/>
      <c r="AZ22" s="278"/>
      <c r="BA22" s="278"/>
      <c r="BB22" s="278"/>
      <c r="BC22" s="278"/>
      <c r="BD22" s="278"/>
      <c r="BE22" s="278"/>
      <c r="BF22" s="278"/>
      <c r="BG22" s="278"/>
      <c r="BH22" s="278"/>
      <c r="BI22" s="278"/>
      <c r="BJ22" s="278"/>
      <c r="BK22" s="278"/>
      <c r="BL22" s="278"/>
      <c r="BM22" s="278"/>
      <c r="BN22" s="278"/>
      <c r="BO22" s="278"/>
      <c r="BP22" s="278"/>
      <c r="BQ22" s="278"/>
      <c r="BR22" s="278"/>
      <c r="BS22" s="278"/>
      <c r="BT22" s="278"/>
      <c r="BU22" s="278"/>
      <c r="BV22" s="278"/>
      <c r="BW22" s="278"/>
      <c r="BX22" s="278"/>
      <c r="BY22" s="278"/>
      <c r="BZ22" s="278"/>
      <c r="CA22" s="278"/>
      <c r="CB22" s="278"/>
      <c r="CC22" s="278"/>
      <c r="CD22" s="278"/>
      <c r="CE22" s="278"/>
      <c r="CF22" s="278"/>
      <c r="CG22" s="278"/>
      <c r="CH22" s="278"/>
      <c r="CI22" s="278"/>
      <c r="CJ22" s="278"/>
      <c r="CK22" s="278"/>
      <c r="CL22" s="278"/>
      <c r="CM22" s="278"/>
      <c r="CN22" s="278"/>
      <c r="CO22" s="278"/>
      <c r="CP22" s="278"/>
      <c r="CQ22" s="278"/>
      <c r="CR22" s="278"/>
      <c r="CS22" s="278"/>
      <c r="CT22" s="278"/>
      <c r="CU22" s="278"/>
      <c r="CV22" s="278"/>
      <c r="CW22" s="278"/>
      <c r="HY22" s="342"/>
      <c r="HZ22" s="342"/>
      <c r="IA22" s="342"/>
      <c r="IB22" s="342"/>
      <c r="IC22" s="342"/>
      <c r="ID22" s="342"/>
      <c r="IE22" s="342"/>
      <c r="IF22" s="342"/>
      <c r="IG22" s="342"/>
      <c r="IH22" s="342"/>
      <c r="II22" s="342"/>
      <c r="IJ22" s="342"/>
      <c r="IK22" s="342"/>
      <c r="IL22" s="342"/>
      <c r="IM22" s="342"/>
      <c r="IN22" s="342"/>
      <c r="IO22" s="342"/>
      <c r="IP22" s="342"/>
      <c r="IQ22" s="342"/>
      <c r="IR22" s="342"/>
    </row>
    <row r="23" spans="1:101" ht="11.25" customHeight="1">
      <c r="A23" s="743" t="s">
        <v>324</v>
      </c>
      <c r="B23" s="829" t="s">
        <v>438</v>
      </c>
      <c r="C23" s="240">
        <v>5279520</v>
      </c>
      <c r="D23" s="323">
        <v>3333</v>
      </c>
      <c r="E23" s="830">
        <v>138</v>
      </c>
      <c r="F23" s="625">
        <v>24</v>
      </c>
      <c r="G23" s="830">
        <v>24.8</v>
      </c>
      <c r="H23" s="831" t="s">
        <v>439</v>
      </c>
      <c r="I23" s="832">
        <v>1560</v>
      </c>
      <c r="J23" s="833">
        <v>21250</v>
      </c>
      <c r="K23" s="630">
        <v>850</v>
      </c>
      <c r="L23" s="751" t="s">
        <v>388</v>
      </c>
      <c r="M23" s="834" t="s">
        <v>310</v>
      </c>
      <c r="N23" s="832">
        <v>1500</v>
      </c>
      <c r="O23" s="833">
        <v>50</v>
      </c>
      <c r="P23" s="835">
        <v>2</v>
      </c>
      <c r="Q23" s="249" t="s">
        <v>257</v>
      </c>
      <c r="R23" s="627">
        <v>2</v>
      </c>
      <c r="S23" s="816" t="s">
        <v>440</v>
      </c>
      <c r="T23" s="816"/>
      <c r="U23" s="816"/>
      <c r="V23" s="816"/>
      <c r="W23" s="816"/>
      <c r="X23" s="816"/>
      <c r="Y23" s="816"/>
      <c r="Z23" s="816"/>
      <c r="AA23" s="816"/>
      <c r="AB23" s="780"/>
      <c r="AC23" s="780"/>
      <c r="AD23" s="780"/>
      <c r="AE23" s="780"/>
      <c r="AF23" s="780"/>
      <c r="AG23" s="780"/>
      <c r="AH23" s="780"/>
      <c r="AI23" s="780"/>
      <c r="AJ23" s="780"/>
      <c r="AK23" s="780"/>
      <c r="AL23" s="780"/>
      <c r="AM23" s="780"/>
      <c r="AN23" s="780"/>
      <c r="AO23" s="780"/>
      <c r="AP23" s="780"/>
      <c r="AQ23" s="642"/>
      <c r="AR23" s="780"/>
      <c r="AS23" s="780"/>
      <c r="AT23" s="515"/>
      <c r="AU23" s="515"/>
      <c r="AV23" s="515"/>
      <c r="AW23" s="515"/>
      <c r="AX23" s="515"/>
      <c r="AY23" s="515"/>
      <c r="AZ23" s="515"/>
      <c r="BA23" s="515"/>
      <c r="BB23" s="823"/>
      <c r="BC23" s="251"/>
      <c r="BD23" s="251"/>
      <c r="BE23" s="251"/>
      <c r="BF23" s="251"/>
      <c r="BG23" s="251"/>
      <c r="BH23" s="251"/>
      <c r="BI23" s="251"/>
      <c r="BJ23" s="251"/>
      <c r="BK23" s="251"/>
      <c r="BL23" s="251"/>
      <c r="BM23" s="251"/>
      <c r="BN23" s="251"/>
      <c r="BO23" s="251"/>
      <c r="BP23" s="251"/>
      <c r="BQ23" s="251"/>
      <c r="BR23" s="251"/>
      <c r="BS23" s="251"/>
      <c r="BT23" s="251"/>
      <c r="BU23" s="251"/>
      <c r="BV23" s="251"/>
      <c r="BW23" s="836"/>
      <c r="BX23" s="836"/>
      <c r="BY23" s="836"/>
      <c r="BZ23" s="251"/>
      <c r="CA23" s="251"/>
      <c r="CB23" s="251"/>
      <c r="CC23" s="251"/>
      <c r="CD23" s="253"/>
      <c r="CF23" s="251"/>
      <c r="CG23" s="251"/>
      <c r="CH23" s="251"/>
      <c r="CI23" s="251"/>
      <c r="CJ23" s="251"/>
      <c r="CK23" s="251"/>
      <c r="CL23" s="251"/>
      <c r="CM23" s="251"/>
      <c r="CN23" s="263"/>
      <c r="CO23" s="251"/>
      <c r="CP23" s="251"/>
      <c r="CQ23" s="251"/>
      <c r="CR23" s="251"/>
      <c r="CS23" s="251"/>
      <c r="CT23" s="251"/>
      <c r="CU23" s="251"/>
      <c r="CV23" s="251"/>
      <c r="CW23" s="251"/>
    </row>
    <row r="24" spans="1:101" ht="11.25" customHeight="1">
      <c r="A24" s="743"/>
      <c r="B24" s="829"/>
      <c r="C24" s="265"/>
      <c r="D24" s="265"/>
      <c r="E24" s="830"/>
      <c r="F24" s="625"/>
      <c r="G24" s="830"/>
      <c r="H24" s="835"/>
      <c r="I24" s="833"/>
      <c r="J24" s="833"/>
      <c r="K24" s="630"/>
      <c r="L24" s="837"/>
      <c r="M24" s="834"/>
      <c r="N24" s="833"/>
      <c r="O24" s="833"/>
      <c r="P24" s="835"/>
      <c r="Q24" s="249" t="s">
        <v>259</v>
      </c>
      <c r="R24" s="627">
        <v>1</v>
      </c>
      <c r="S24" s="780"/>
      <c r="T24" s="780"/>
      <c r="U24" s="780"/>
      <c r="V24" s="780"/>
      <c r="W24" s="780"/>
      <c r="X24" s="780"/>
      <c r="Y24" s="780"/>
      <c r="Z24" s="780"/>
      <c r="AA24" s="780"/>
      <c r="AB24" s="780"/>
      <c r="AC24" s="780"/>
      <c r="AD24" s="780"/>
      <c r="AE24" s="780"/>
      <c r="AF24" s="780"/>
      <c r="AG24" s="780"/>
      <c r="AH24" s="780"/>
      <c r="AI24" s="780"/>
      <c r="AJ24" s="780"/>
      <c r="AK24" s="780"/>
      <c r="AL24" s="780"/>
      <c r="AM24" s="780"/>
      <c r="AN24" s="780"/>
      <c r="AO24" s="780"/>
      <c r="AP24" s="230"/>
      <c r="AQ24" s="778"/>
      <c r="AR24" s="780"/>
      <c r="AS24" s="780"/>
      <c r="AT24" s="515"/>
      <c r="AU24" s="515"/>
      <c r="AV24" s="780"/>
      <c r="AW24" s="515"/>
      <c r="AX24" s="515"/>
      <c r="AY24" s="515"/>
      <c r="AZ24" s="515"/>
      <c r="BA24" s="515"/>
      <c r="BB24" s="823"/>
      <c r="BC24" s="251"/>
      <c r="BD24" s="251"/>
      <c r="BE24" s="251"/>
      <c r="BF24" s="251"/>
      <c r="BG24" s="251"/>
      <c r="BH24" s="251"/>
      <c r="BI24" s="251"/>
      <c r="BJ24" s="251"/>
      <c r="BK24" s="251"/>
      <c r="BL24" s="251"/>
      <c r="BM24" s="251"/>
      <c r="BN24" s="251"/>
      <c r="BO24" s="251"/>
      <c r="BP24" s="251"/>
      <c r="BQ24" s="251"/>
      <c r="BR24" s="251"/>
      <c r="BS24" s="251"/>
      <c r="BT24" s="251"/>
      <c r="BU24" s="251"/>
      <c r="BV24" s="251"/>
      <c r="BW24" s="838"/>
      <c r="BX24" s="838"/>
      <c r="BY24" s="838"/>
      <c r="BZ24" s="251"/>
      <c r="CA24" s="251"/>
      <c r="CB24" s="251"/>
      <c r="CC24" s="251"/>
      <c r="CD24" s="253"/>
      <c r="CF24" s="251"/>
      <c r="CG24" s="251"/>
      <c r="CH24" s="251"/>
      <c r="CI24" s="251"/>
      <c r="CJ24" s="251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</row>
    <row r="25" spans="1:252" s="122" customFormat="1" ht="5.25" customHeight="1">
      <c r="A25" s="278"/>
      <c r="B25" s="278"/>
      <c r="C25" s="278"/>
      <c r="D25" s="278"/>
      <c r="E25" s="278"/>
      <c r="F25" s="278"/>
      <c r="G25" s="278"/>
      <c r="H25" s="278"/>
      <c r="I25" s="278"/>
      <c r="J25" s="278"/>
      <c r="K25" s="278"/>
      <c r="L25" s="278"/>
      <c r="M25" s="278"/>
      <c r="N25" s="278"/>
      <c r="O25" s="278"/>
      <c r="P25" s="278"/>
      <c r="Q25" s="278"/>
      <c r="R25" s="278"/>
      <c r="S25" s="278"/>
      <c r="T25" s="278"/>
      <c r="U25" s="278"/>
      <c r="V25" s="278"/>
      <c r="W25" s="278"/>
      <c r="X25" s="278"/>
      <c r="Y25" s="278"/>
      <c r="Z25" s="278"/>
      <c r="AA25" s="278"/>
      <c r="AB25" s="278"/>
      <c r="AC25" s="278"/>
      <c r="AD25" s="278"/>
      <c r="AE25" s="278"/>
      <c r="AF25" s="278"/>
      <c r="AG25" s="278"/>
      <c r="AH25" s="278"/>
      <c r="AI25" s="278"/>
      <c r="AJ25" s="278"/>
      <c r="AK25" s="278"/>
      <c r="AL25" s="278"/>
      <c r="AM25" s="278"/>
      <c r="AN25" s="278"/>
      <c r="AO25" s="278"/>
      <c r="AP25" s="278"/>
      <c r="AQ25" s="278"/>
      <c r="AR25" s="278"/>
      <c r="AS25" s="278"/>
      <c r="AT25" s="278"/>
      <c r="AU25" s="278"/>
      <c r="AV25" s="278"/>
      <c r="AW25" s="278"/>
      <c r="AX25" s="278"/>
      <c r="AY25" s="278"/>
      <c r="AZ25" s="278"/>
      <c r="BA25" s="278"/>
      <c r="BB25" s="278"/>
      <c r="BC25" s="278"/>
      <c r="BD25" s="278"/>
      <c r="BE25" s="278"/>
      <c r="BF25" s="278"/>
      <c r="BG25" s="278"/>
      <c r="BH25" s="278"/>
      <c r="BI25" s="278"/>
      <c r="BJ25" s="278"/>
      <c r="BK25" s="278"/>
      <c r="BL25" s="278"/>
      <c r="BM25" s="278"/>
      <c r="BN25" s="278"/>
      <c r="BO25" s="278"/>
      <c r="BP25" s="278"/>
      <c r="BQ25" s="278"/>
      <c r="BR25" s="278"/>
      <c r="BS25" s="278"/>
      <c r="BT25" s="278"/>
      <c r="BU25" s="278"/>
      <c r="BV25" s="278"/>
      <c r="BW25" s="278"/>
      <c r="BX25" s="278"/>
      <c r="BY25" s="278"/>
      <c r="BZ25" s="278"/>
      <c r="CA25" s="278"/>
      <c r="CB25" s="278"/>
      <c r="CC25" s="278"/>
      <c r="CD25" s="278"/>
      <c r="CE25" s="278"/>
      <c r="CF25" s="278"/>
      <c r="CG25" s="278"/>
      <c r="CH25" s="278"/>
      <c r="CI25" s="278"/>
      <c r="CJ25" s="278"/>
      <c r="CK25" s="278"/>
      <c r="CL25" s="278"/>
      <c r="CM25" s="278"/>
      <c r="CN25" s="278"/>
      <c r="CO25" s="278"/>
      <c r="CP25" s="278"/>
      <c r="CQ25" s="278"/>
      <c r="CR25" s="278"/>
      <c r="CS25" s="278"/>
      <c r="CT25" s="278"/>
      <c r="CU25" s="278"/>
      <c r="CV25" s="278"/>
      <c r="CW25" s="278"/>
      <c r="HY25" s="342"/>
      <c r="HZ25" s="342"/>
      <c r="IA25" s="342"/>
      <c r="IB25" s="342"/>
      <c r="IC25" s="342"/>
      <c r="ID25" s="342"/>
      <c r="IE25" s="342"/>
      <c r="IF25" s="342"/>
      <c r="IG25" s="342"/>
      <c r="IH25" s="342"/>
      <c r="II25" s="342"/>
      <c r="IJ25" s="342"/>
      <c r="IK25" s="342"/>
      <c r="IL25" s="342"/>
      <c r="IM25" s="342"/>
      <c r="IN25" s="342"/>
      <c r="IO25" s="342"/>
      <c r="IP25" s="342"/>
      <c r="IQ25" s="342"/>
      <c r="IR25" s="342"/>
    </row>
    <row r="26" spans="16:104" ht="11.25" customHeight="1">
      <c r="P26" s="811"/>
      <c r="R26" s="811"/>
      <c r="BC26" s="417"/>
      <c r="BD26" s="417"/>
      <c r="BE26" s="417"/>
      <c r="BF26" s="417"/>
      <c r="BG26" s="417"/>
      <c r="BH26" s="417"/>
      <c r="BI26" s="417"/>
      <c r="BJ26"/>
      <c r="BK26" s="418"/>
      <c r="BL26" s="418"/>
      <c r="BM26" s="418"/>
      <c r="BN26" s="418"/>
      <c r="BO26"/>
      <c r="BP26" s="419"/>
      <c r="BQ26"/>
      <c r="BR26" s="420"/>
      <c r="BS26" s="420"/>
      <c r="BT26" s="420"/>
      <c r="BU26"/>
      <c r="BV26" s="421"/>
      <c r="BW26" s="421"/>
      <c r="BX26"/>
      <c r="BY26" s="422"/>
      <c r="BZ26" s="422"/>
      <c r="CA26"/>
      <c r="CB26" s="423"/>
      <c r="CC26"/>
      <c r="CD26" s="424"/>
      <c r="CE26"/>
      <c r="CF26" s="425"/>
      <c r="CG26" s="425"/>
      <c r="CH26" s="425"/>
      <c r="CI26" s="425"/>
      <c r="CJ26" s="425"/>
      <c r="CK26" s="425"/>
      <c r="CL26" s="425"/>
      <c r="CM26" s="425"/>
      <c r="CN26" s="425"/>
      <c r="CO26"/>
      <c r="CP26" s="207"/>
      <c r="CQ26" s="207"/>
      <c r="CR26"/>
      <c r="CS26" s="426"/>
      <c r="CT26" s="426"/>
      <c r="CU26" s="426"/>
      <c r="CV26"/>
      <c r="CW26"/>
      <c r="CX26"/>
      <c r="CY26"/>
      <c r="CZ26"/>
    </row>
    <row r="27" spans="1:256" s="132" customFormat="1" ht="11.25" customHeight="1">
      <c r="A27" s="122"/>
      <c r="B27" s="123"/>
      <c r="C27" s="124"/>
      <c r="D27" s="125"/>
      <c r="E27" s="126"/>
      <c r="F27" s="127"/>
      <c r="G27" s="126"/>
      <c r="H27" s="128"/>
      <c r="I27" s="129"/>
      <c r="J27" s="129"/>
      <c r="K27" s="129"/>
      <c r="L27" s="128"/>
      <c r="M27" s="128"/>
      <c r="N27" s="129"/>
      <c r="O27" s="129"/>
      <c r="P27" s="130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U27" s="133"/>
      <c r="AV27" s="133"/>
      <c r="AW27" s="133"/>
      <c r="AX27" s="133"/>
      <c r="AY27" s="133"/>
      <c r="AZ27" s="133"/>
      <c r="BA27" s="133"/>
      <c r="BB27"/>
      <c r="BC27" s="417" t="s">
        <v>296</v>
      </c>
      <c r="BD27" s="417"/>
      <c r="BE27" s="417"/>
      <c r="BF27" s="417"/>
      <c r="BG27" s="417"/>
      <c r="BH27" s="417"/>
      <c r="BI27" s="417"/>
      <c r="BJ27"/>
      <c r="BK27" s="418" t="s">
        <v>297</v>
      </c>
      <c r="BL27" s="418"/>
      <c r="BM27" s="418"/>
      <c r="BN27" s="418"/>
      <c r="BO27"/>
      <c r="BP27" s="419"/>
      <c r="BQ27" s="427"/>
      <c r="BR27" s="420"/>
      <c r="BS27" s="420"/>
      <c r="BT27" s="420"/>
      <c r="BU27" s="133"/>
      <c r="BV27" s="421"/>
      <c r="BW27" s="421"/>
      <c r="BX27" s="133"/>
      <c r="BY27" s="422"/>
      <c r="BZ27" s="422"/>
      <c r="CA27" s="133"/>
      <c r="CB27" s="423"/>
      <c r="CD27" s="424"/>
      <c r="CF27" s="425"/>
      <c r="CG27" s="425"/>
      <c r="CH27" s="425"/>
      <c r="CI27" s="425"/>
      <c r="CJ27" s="425"/>
      <c r="CK27" s="428"/>
      <c r="CL27" s="428"/>
      <c r="CM27" s="428"/>
      <c r="CN27" s="428"/>
      <c r="CP27" s="429" t="s">
        <v>298</v>
      </c>
      <c r="CQ27" s="429"/>
      <c r="CR27" s="429"/>
      <c r="CS27" s="429"/>
      <c r="CT27" s="429"/>
      <c r="CU27" s="426"/>
      <c r="CW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  <c r="IU27"/>
      <c r="IV27"/>
    </row>
    <row r="28" spans="1:256" s="132" customFormat="1" ht="11.25" customHeight="1">
      <c r="A28" s="122"/>
      <c r="B28" s="123"/>
      <c r="C28" s="124"/>
      <c r="V28" s="416"/>
      <c r="W28" s="416"/>
      <c r="X28" s="416"/>
      <c r="Y28" s="416"/>
      <c r="Z28" s="416"/>
      <c r="AA28" s="416"/>
      <c r="AB28" s="416"/>
      <c r="AU28" s="133"/>
      <c r="AV28" s="133"/>
      <c r="AW28" s="133"/>
      <c r="AX28" s="133"/>
      <c r="AY28" s="133"/>
      <c r="AZ28" s="133"/>
      <c r="BA28" s="133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 s="419"/>
      <c r="BQ28"/>
      <c r="BR28" s="420"/>
      <c r="BS28" s="420"/>
      <c r="BT28" s="420"/>
      <c r="BU28" s="133"/>
      <c r="BV28" s="421"/>
      <c r="BW28" s="421"/>
      <c r="BX28" s="133"/>
      <c r="BY28" s="422"/>
      <c r="BZ28" s="422"/>
      <c r="CA28" s="133"/>
      <c r="CB28" s="423"/>
      <c r="CD28" s="424"/>
      <c r="CF28" s="428"/>
      <c r="CG28" s="428"/>
      <c r="CH28" s="428"/>
      <c r="CI28" s="428"/>
      <c r="CJ28" s="428"/>
      <c r="CK28" s="428"/>
      <c r="CL28" s="428"/>
      <c r="CM28" s="428"/>
      <c r="CN28" s="428"/>
      <c r="CQ28"/>
      <c r="CR28"/>
      <c r="CS28" s="430" t="s">
        <v>299</v>
      </c>
      <c r="CT28" s="430"/>
      <c r="CU28" s="430"/>
      <c r="CV28" s="430"/>
      <c r="CW28" s="430"/>
      <c r="CX28"/>
      <c r="CY28" s="431"/>
      <c r="CZ28" s="431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  <c r="IV28"/>
    </row>
    <row r="29" spans="1:256" s="132" customFormat="1" ht="11.25" customHeight="1">
      <c r="A29" s="122"/>
      <c r="B29" s="123"/>
      <c r="C29" s="124" t="s">
        <v>295</v>
      </c>
      <c r="D29" s="124"/>
      <c r="E29" s="124"/>
      <c r="F29" s="124"/>
      <c r="G29" s="124"/>
      <c r="H29" s="128"/>
      <c r="I29" s="129"/>
      <c r="J29" s="129"/>
      <c r="K29" s="129"/>
      <c r="L29" s="128"/>
      <c r="M29" s="128"/>
      <c r="N29" s="129"/>
      <c r="O29" s="129"/>
      <c r="P29" s="130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U29" s="133"/>
      <c r="AV29" s="133"/>
      <c r="AW29" s="133"/>
      <c r="AX29" s="133"/>
      <c r="AY29" s="133"/>
      <c r="AZ29" s="133"/>
      <c r="BA29" s="133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 s="432" t="s">
        <v>300</v>
      </c>
      <c r="BP29" s="432"/>
      <c r="BQ29" s="432"/>
      <c r="BR29" s="432"/>
      <c r="BS29" s="432"/>
      <c r="BT29" s="432"/>
      <c r="BU29" s="432"/>
      <c r="BV29" s="432"/>
      <c r="BW29" s="432"/>
      <c r="BX29" s="432"/>
      <c r="BY29" s="422"/>
      <c r="BZ29" s="422"/>
      <c r="CA29" s="133"/>
      <c r="CB29" s="423"/>
      <c r="CD29" s="424"/>
      <c r="CE29"/>
      <c r="CF29" s="433" t="s">
        <v>301</v>
      </c>
      <c r="CG29" s="433"/>
      <c r="CH29" s="433"/>
      <c r="CI29" s="433"/>
      <c r="CJ29" s="433"/>
      <c r="CK29" s="433"/>
      <c r="CL29" s="433"/>
      <c r="CM29" s="433"/>
      <c r="CN29" s="433"/>
      <c r="CQ29"/>
      <c r="CR29"/>
      <c r="CS29" s="434" t="s">
        <v>302</v>
      </c>
      <c r="CT29" s="434"/>
      <c r="CU29" s="434"/>
      <c r="CV29" s="434"/>
      <c r="CW29" s="434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</row>
    <row r="30" spans="1:256" s="132" customFormat="1" ht="11.25" customHeight="1">
      <c r="A30" s="122"/>
      <c r="B30" s="123"/>
      <c r="C30" s="435"/>
      <c r="D30" s="125"/>
      <c r="E30" s="126"/>
      <c r="F30" s="127"/>
      <c r="G30" s="126"/>
      <c r="H30" s="128"/>
      <c r="I30" s="129"/>
      <c r="J30" s="129"/>
      <c r="K30" s="129"/>
      <c r="L30" s="128"/>
      <c r="M30" s="128"/>
      <c r="N30" s="129"/>
      <c r="O30" s="129"/>
      <c r="P30" s="130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U30" s="133"/>
      <c r="AV30" s="133"/>
      <c r="AW30" s="133"/>
      <c r="AX30" s="133"/>
      <c r="AY30" s="133"/>
      <c r="AZ30" s="133"/>
      <c r="BA30" s="133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 s="420"/>
      <c r="BS30" s="420"/>
      <c r="BT30" s="420"/>
      <c r="BU30" s="133"/>
      <c r="BV30" s="421"/>
      <c r="BW30" s="421"/>
      <c r="BX30" s="133"/>
      <c r="BY30" s="422"/>
      <c r="BZ30" s="422"/>
      <c r="CA30" s="133"/>
      <c r="CB30" s="423"/>
      <c r="CD30" s="424"/>
      <c r="CW30"/>
      <c r="CX30"/>
      <c r="CY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</row>
    <row r="31" spans="1:256" s="132" customFormat="1" ht="11.25" customHeight="1">
      <c r="A31" s="122"/>
      <c r="B31" s="123"/>
      <c r="C31" s="436" t="s">
        <v>303</v>
      </c>
      <c r="D31" s="436"/>
      <c r="E31" s="436"/>
      <c r="F31" s="436"/>
      <c r="G31" s="436"/>
      <c r="H31" s="436"/>
      <c r="I31" s="436"/>
      <c r="J31" s="436"/>
      <c r="K31" s="436"/>
      <c r="L31" s="436"/>
      <c r="M31" s="436"/>
      <c r="N31" s="129"/>
      <c r="O31" s="129"/>
      <c r="P31" s="130"/>
      <c r="Q31" s="128"/>
      <c r="R31" s="131"/>
      <c r="AU31" s="133"/>
      <c r="AV31" s="133"/>
      <c r="AW31" s="133"/>
      <c r="AX31" s="133"/>
      <c r="AY31" s="133"/>
      <c r="AZ31" s="133"/>
      <c r="BA31" s="133"/>
      <c r="BB31"/>
      <c r="BC31"/>
      <c r="BD31"/>
      <c r="BE31"/>
      <c r="BF31"/>
      <c r="BG31"/>
      <c r="BH31"/>
      <c r="BI31"/>
      <c r="BJ31" s="133"/>
      <c r="BK31" s="133"/>
      <c r="BL31" s="133"/>
      <c r="BM31" s="133"/>
      <c r="BN31" s="133"/>
      <c r="BO31" s="133"/>
      <c r="BP31" s="133"/>
      <c r="BQ31" s="133"/>
      <c r="BR31" s="437" t="s">
        <v>304</v>
      </c>
      <c r="BS31" s="437"/>
      <c r="BT31" s="437"/>
      <c r="BU31" s="437"/>
      <c r="BV31" s="437"/>
      <c r="BW31" s="437"/>
      <c r="BX31" s="438"/>
      <c r="BY31" s="422"/>
      <c r="BZ31" s="422"/>
      <c r="CA31" s="438"/>
      <c r="CB31" s="423"/>
      <c r="CD31" s="424"/>
      <c r="CF31"/>
      <c r="CG31"/>
      <c r="CH31"/>
      <c r="CI31"/>
      <c r="CW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</row>
    <row r="32" spans="1:256" s="132" customFormat="1" ht="11.25" customHeight="1">
      <c r="A32" s="122"/>
      <c r="B32" s="123"/>
      <c r="C32" s="124"/>
      <c r="D32" s="125"/>
      <c r="E32" s="126"/>
      <c r="F32" s="127"/>
      <c r="G32" s="126"/>
      <c r="H32" s="128"/>
      <c r="I32" s="129"/>
      <c r="J32" s="129"/>
      <c r="K32" s="129"/>
      <c r="L32" s="128"/>
      <c r="M32" s="128"/>
      <c r="N32" s="129"/>
      <c r="O32" s="129"/>
      <c r="P32" s="130"/>
      <c r="Q32" s="128"/>
      <c r="R32" s="131"/>
      <c r="AE32"/>
      <c r="AW32" s="133"/>
      <c r="AX32" s="133"/>
      <c r="AY32" s="133"/>
      <c r="AZ32" s="133"/>
      <c r="BA32" s="133"/>
      <c r="BB32"/>
      <c r="BC32"/>
      <c r="BD32"/>
      <c r="BE32"/>
      <c r="BF32"/>
      <c r="BG32" s="133"/>
      <c r="BH32" s="133"/>
      <c r="BI32" s="133"/>
      <c r="BJ32" s="133"/>
      <c r="BK32" s="133"/>
      <c r="BL32" s="133"/>
      <c r="BM32" s="133"/>
      <c r="BN32" s="133"/>
      <c r="BO32" s="133"/>
      <c r="BP32" s="133"/>
      <c r="BQ32" s="133"/>
      <c r="BR32" s="133"/>
      <c r="BS32" s="133"/>
      <c r="BT32" s="133"/>
      <c r="BU32" s="133"/>
      <c r="BV32" s="421"/>
      <c r="BW32" s="421"/>
      <c r="BX32" s="133"/>
      <c r="BY32" s="422"/>
      <c r="BZ32" s="422"/>
      <c r="CA32" s="133"/>
      <c r="CB32" s="423"/>
      <c r="CD32" s="424"/>
      <c r="CW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</row>
    <row r="33" spans="1:256" s="132" customFormat="1" ht="11.25" customHeight="1">
      <c r="A33" s="122"/>
      <c r="B33" s="123"/>
      <c r="C33" s="124"/>
      <c r="D33" s="125"/>
      <c r="E33" s="126"/>
      <c r="F33" s="127"/>
      <c r="G33" s="126"/>
      <c r="H33" s="128"/>
      <c r="I33" s="129"/>
      <c r="J33" s="129"/>
      <c r="K33" s="129"/>
      <c r="L33" s="128"/>
      <c r="M33" s="128"/>
      <c r="N33" s="129"/>
      <c r="O33" s="129"/>
      <c r="P33" s="130"/>
      <c r="Q33" s="128"/>
      <c r="R33" s="131"/>
      <c r="AU33" s="133"/>
      <c r="AV33" s="133"/>
      <c r="AW33" s="133"/>
      <c r="AX33" s="133"/>
      <c r="AY33" s="133"/>
      <c r="AZ33" s="133"/>
      <c r="BA33" s="133"/>
      <c r="BB33"/>
      <c r="BC33"/>
      <c r="BD33"/>
      <c r="BE33"/>
      <c r="BF33"/>
      <c r="BG33" s="133"/>
      <c r="BH33" s="133"/>
      <c r="BI33" s="133"/>
      <c r="BJ33" s="133"/>
      <c r="BK33" s="133"/>
      <c r="BL33" s="133"/>
      <c r="BM33" s="133"/>
      <c r="BN33" s="133"/>
      <c r="BO33" s="133"/>
      <c r="BP33" s="133"/>
      <c r="BQ33" s="133"/>
      <c r="BR33" s="133"/>
      <c r="BS33" s="133"/>
      <c r="BT33" s="133"/>
      <c r="BU33" s="133"/>
      <c r="BV33" s="439" t="s">
        <v>305</v>
      </c>
      <c r="BW33" s="439"/>
      <c r="BX33" s="439"/>
      <c r="BY33" s="439"/>
      <c r="BZ33" s="439"/>
      <c r="CA33" s="439"/>
      <c r="CB33" s="439"/>
      <c r="CC33" s="439"/>
      <c r="CD33" s="439"/>
      <c r="CE33" s="439"/>
      <c r="CF33" s="440"/>
      <c r="CW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</row>
    <row r="34" spans="1:256" s="132" customFormat="1" ht="11.25" customHeight="1">
      <c r="A34" s="122"/>
      <c r="B34" s="123"/>
      <c r="C34" s="124"/>
      <c r="D34" s="125"/>
      <c r="E34" s="126"/>
      <c r="F34" s="127"/>
      <c r="G34" s="126"/>
      <c r="H34" s="128"/>
      <c r="I34" s="129"/>
      <c r="J34" s="129"/>
      <c r="K34" s="129"/>
      <c r="L34" s="128"/>
      <c r="M34" s="128"/>
      <c r="N34" s="129"/>
      <c r="O34" s="129"/>
      <c r="P34" s="130"/>
      <c r="Q34" s="128"/>
      <c r="R34" s="131"/>
      <c r="AU34" s="133"/>
      <c r="AV34" s="133"/>
      <c r="AW34" s="133"/>
      <c r="AX34" s="133"/>
      <c r="AY34" s="133"/>
      <c r="AZ34" s="133"/>
      <c r="BA34" s="133"/>
      <c r="BB34"/>
      <c r="BC34"/>
      <c r="BD34"/>
      <c r="BE34"/>
      <c r="BF34"/>
      <c r="BG34" s="133"/>
      <c r="BH34" s="133"/>
      <c r="BI34" s="133"/>
      <c r="BJ34" s="133"/>
      <c r="BK34" s="133"/>
      <c r="BL34" s="133"/>
      <c r="BM34" s="133"/>
      <c r="BN34" s="133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422"/>
      <c r="BZ34" s="422"/>
      <c r="CA34" s="133"/>
      <c r="CB34" s="423"/>
      <c r="CD34" s="424"/>
      <c r="CU34"/>
      <c r="CW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132" customFormat="1" ht="11.25" customHeight="1">
      <c r="A35" s="122"/>
      <c r="B35" s="123"/>
      <c r="C35" s="124"/>
      <c r="D35" s="125"/>
      <c r="E35" s="126"/>
      <c r="F35" s="127"/>
      <c r="G35" s="126"/>
      <c r="H35" s="128"/>
      <c r="I35" s="129"/>
      <c r="J35" s="129"/>
      <c r="K35" s="129"/>
      <c r="L35" s="128"/>
      <c r="M35" s="128"/>
      <c r="N35" s="129"/>
      <c r="O35" s="129"/>
      <c r="P35" s="130"/>
      <c r="Q35" s="128"/>
      <c r="R35" s="131"/>
      <c r="AU35" s="133"/>
      <c r="AV35" s="133"/>
      <c r="AW35" s="133"/>
      <c r="AX35" s="133"/>
      <c r="AY35" s="133"/>
      <c r="AZ35" s="133"/>
      <c r="BA35" s="133"/>
      <c r="BB35"/>
      <c r="BC35"/>
      <c r="BD35"/>
      <c r="BE35"/>
      <c r="BF35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441" t="s">
        <v>306</v>
      </c>
      <c r="BZ35" s="441"/>
      <c r="CA35" s="441"/>
      <c r="CB35" s="441"/>
      <c r="CC35" s="441"/>
      <c r="CD35" s="441"/>
      <c r="CE35" s="431"/>
      <c r="CF35" s="431"/>
      <c r="CG35" s="431"/>
      <c r="CH35" s="431"/>
      <c r="CI35" s="431"/>
      <c r="CJ35" s="431"/>
      <c r="CW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132" customFormat="1" ht="11.25" customHeight="1">
      <c r="A36" s="122"/>
      <c r="B36" s="123"/>
      <c r="C36" s="124"/>
      <c r="D36" s="125"/>
      <c r="E36" s="126"/>
      <c r="F36" s="127"/>
      <c r="G36" s="126"/>
      <c r="H36" s="128"/>
      <c r="I36" s="129"/>
      <c r="J36" s="129"/>
      <c r="K36" s="129"/>
      <c r="L36" s="128"/>
      <c r="M36" s="128"/>
      <c r="N36" s="129"/>
      <c r="O36" s="442"/>
      <c r="P36" s="443"/>
      <c r="Q36" s="444"/>
      <c r="R36" s="445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U36" s="133"/>
      <c r="AV36" s="133"/>
      <c r="AW36" s="133"/>
      <c r="AX36" s="133"/>
      <c r="AY36" s="133"/>
      <c r="AZ36" s="133"/>
      <c r="BA36" s="133"/>
      <c r="BB36"/>
      <c r="BC36"/>
      <c r="BD36"/>
      <c r="BE36"/>
      <c r="BF36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423"/>
      <c r="CD36" s="424"/>
      <c r="CW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:256" s="132" customFormat="1" ht="11.25" customHeight="1">
      <c r="A37" s="122"/>
      <c r="B37" s="123"/>
      <c r="C37" s="124"/>
      <c r="D37" s="125"/>
      <c r="E37" s="126"/>
      <c r="F37" s="127"/>
      <c r="G37" s="126"/>
      <c r="H37" s="128"/>
      <c r="I37" s="129"/>
      <c r="J37" s="129"/>
      <c r="K37" s="129"/>
      <c r="L37" s="128"/>
      <c r="M37" s="128"/>
      <c r="N37" s="129"/>
      <c r="O37" s="442"/>
      <c r="P37" s="443"/>
      <c r="Q37" s="444"/>
      <c r="R37" s="445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U37" s="133"/>
      <c r="AV37" s="133"/>
      <c r="AW37" s="133"/>
      <c r="AX37" s="133"/>
      <c r="AY37" s="133"/>
      <c r="AZ37" s="133"/>
      <c r="BA37" s="133"/>
      <c r="BB37"/>
      <c r="BC37"/>
      <c r="BD37"/>
      <c r="BE37"/>
      <c r="BF37"/>
      <c r="BG37" s="133"/>
      <c r="BH37" s="133"/>
      <c r="BI37" s="133"/>
      <c r="BJ37" s="133"/>
      <c r="BK37" s="133"/>
      <c r="BL37" s="133"/>
      <c r="BM37" s="133"/>
      <c r="BN37" s="133"/>
      <c r="BO37" s="133"/>
      <c r="BP37" s="133"/>
      <c r="BQ37" s="133"/>
      <c r="BR37" s="133"/>
      <c r="BS37" s="133"/>
      <c r="BT37" s="133"/>
      <c r="BU37" s="133"/>
      <c r="BV37" s="133"/>
      <c r="BW37" s="133"/>
      <c r="BX37" s="133"/>
      <c r="BY37" s="133"/>
      <c r="BZ37" s="133"/>
      <c r="CA37" s="446" t="s">
        <v>307</v>
      </c>
      <c r="CB37" s="447"/>
      <c r="CC37" s="447"/>
      <c r="CD37" s="447"/>
      <c r="CE37" s="447"/>
      <c r="CF37" s="447"/>
      <c r="CG37" s="447"/>
      <c r="CH37" s="447"/>
      <c r="CI37" s="431"/>
      <c r="CJ37" s="431"/>
      <c r="CK37" s="431"/>
      <c r="CL37" s="431"/>
      <c r="CW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</row>
    <row r="38" spans="1:256" s="132" customFormat="1" ht="11.25" customHeight="1">
      <c r="A38" s="122"/>
      <c r="B38" s="123"/>
      <c r="C38" s="124"/>
      <c r="D38" s="125"/>
      <c r="E38" s="126"/>
      <c r="F38" s="127"/>
      <c r="G38" s="126"/>
      <c r="H38" s="128"/>
      <c r="I38" s="129"/>
      <c r="J38" s="129"/>
      <c r="K38" s="129"/>
      <c r="L38" s="128"/>
      <c r="M38" s="128"/>
      <c r="N38" s="129"/>
      <c r="O38" s="442"/>
      <c r="P38" s="443"/>
      <c r="Q38" s="444"/>
      <c r="R38" s="445"/>
      <c r="S38" s="133"/>
      <c r="T38" s="133"/>
      <c r="U38" s="133"/>
      <c r="V38" s="133"/>
      <c r="W38" s="133"/>
      <c r="X38" s="133"/>
      <c r="Y38" s="133"/>
      <c r="Z38" s="133"/>
      <c r="AA38" s="133"/>
      <c r="AB38" s="133"/>
      <c r="AC38" s="133"/>
      <c r="AU38" s="133"/>
      <c r="AV38" s="133"/>
      <c r="AW38" s="133"/>
      <c r="AX38" s="133"/>
      <c r="AY38" s="133"/>
      <c r="AZ38" s="133"/>
      <c r="BA38" s="133"/>
      <c r="BB38"/>
      <c r="BC38"/>
      <c r="BD38"/>
      <c r="BE38"/>
      <c r="BF38"/>
      <c r="BG38" s="133"/>
      <c r="BH38" s="133"/>
      <c r="BI38" s="133"/>
      <c r="BJ38" s="133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3"/>
      <c r="CB38" s="133"/>
      <c r="CD38" s="424"/>
      <c r="CW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</row>
    <row r="39" spans="1:256" s="132" customFormat="1" ht="11.25" customHeight="1">
      <c r="A39" s="122"/>
      <c r="B39" s="123"/>
      <c r="C39" s="124"/>
      <c r="D39" s="125"/>
      <c r="E39" s="126"/>
      <c r="F39" s="127"/>
      <c r="G39" s="126"/>
      <c r="H39" s="128"/>
      <c r="I39" s="129"/>
      <c r="J39" s="129"/>
      <c r="K39" s="129"/>
      <c r="L39" s="128"/>
      <c r="M39" s="128"/>
      <c r="N39" s="129"/>
      <c r="O39" s="442"/>
      <c r="P39" s="342"/>
      <c r="Q39" s="448"/>
      <c r="R39" s="448"/>
      <c r="S39" s="448"/>
      <c r="T39" s="448"/>
      <c r="U39" s="448"/>
      <c r="V39" s="448"/>
      <c r="W39" s="448"/>
      <c r="X39" s="448"/>
      <c r="Y39" s="448"/>
      <c r="Z39" s="448"/>
      <c r="AA39" s="448"/>
      <c r="AB39" s="133"/>
      <c r="AC39" s="133"/>
      <c r="AU39" s="133"/>
      <c r="AV39" s="133"/>
      <c r="AW39" s="133"/>
      <c r="AX39" s="133"/>
      <c r="AY39" s="133"/>
      <c r="AZ39" s="133"/>
      <c r="BA39" s="133"/>
      <c r="BB39"/>
      <c r="BC39" s="133"/>
      <c r="BD39" s="133"/>
      <c r="BE39" s="133"/>
      <c r="BF39" s="133"/>
      <c r="BG39" s="133"/>
      <c r="BH39" s="133"/>
      <c r="BI39" s="133"/>
      <c r="BJ39" s="133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33"/>
      <c r="BX39" s="133"/>
      <c r="BY39" s="133"/>
      <c r="BZ39" s="133"/>
      <c r="CA39" s="133"/>
      <c r="CB39" s="133"/>
      <c r="CC39" s="449" t="s">
        <v>308</v>
      </c>
      <c r="CD39" s="449"/>
      <c r="CE39" s="449"/>
      <c r="CF39" s="449"/>
      <c r="CG39" s="449"/>
      <c r="CH39" s="449"/>
      <c r="CI39" s="449"/>
      <c r="CJ39" s="449"/>
      <c r="CK39" s="449"/>
      <c r="CL39" s="431"/>
      <c r="CM39" s="431"/>
      <c r="CN39" s="431"/>
      <c r="CS39"/>
      <c r="CW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55:104" ht="11.25" customHeight="1"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 s="133"/>
      <c r="CZ40" s="133"/>
    </row>
    <row r="41" spans="73:104" ht="11.25" customHeight="1">
      <c r="BU41" s="133"/>
      <c r="BV41" s="133"/>
      <c r="BW41" s="133"/>
      <c r="BX41" s="133"/>
      <c r="BY41" s="133"/>
      <c r="BZ41" s="133"/>
      <c r="CA41" s="133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Z41" s="133"/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 selectLockedCells="1" selectUnlockedCells="1"/>
  <mergeCells count="448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8"/>
    <mergeCell ref="B4:B5"/>
    <mergeCell ref="M4:M5"/>
    <mergeCell ref="S4:AA4"/>
    <mergeCell ref="BB4:BB5"/>
    <mergeCell ref="BC4:BC5"/>
    <mergeCell ref="BD4:BD5"/>
    <mergeCell ref="BE4:BE5"/>
    <mergeCell ref="BF4:BF5"/>
    <mergeCell ref="BG4:BG5"/>
    <mergeCell ref="BH4:BH5"/>
    <mergeCell ref="BI4:BI5"/>
    <mergeCell ref="BJ4:BJ5"/>
    <mergeCell ref="BK4:BK5"/>
    <mergeCell ref="BL4:BL5"/>
    <mergeCell ref="BM4:BM5"/>
    <mergeCell ref="BN4:BN5"/>
    <mergeCell ref="BO4:BO5"/>
    <mergeCell ref="BP4:BP5"/>
    <mergeCell ref="BQ4:BQ5"/>
    <mergeCell ref="BR4:BR5"/>
    <mergeCell ref="BS4:BS5"/>
    <mergeCell ref="BT4:BT5"/>
    <mergeCell ref="BU4:BU5"/>
    <mergeCell ref="BV4:BV5"/>
    <mergeCell ref="BW4:BW5"/>
    <mergeCell ref="BX4:BX5"/>
    <mergeCell ref="BY4:BY5"/>
    <mergeCell ref="BZ4:BZ5"/>
    <mergeCell ref="CA4:CA5"/>
    <mergeCell ref="CB4:CB5"/>
    <mergeCell ref="CC4:CC5"/>
    <mergeCell ref="CD4:CD5"/>
    <mergeCell ref="CF4:CF5"/>
    <mergeCell ref="CG4:CG5"/>
    <mergeCell ref="CH4:CH5"/>
    <mergeCell ref="CI4:CI5"/>
    <mergeCell ref="CJ4:CJ5"/>
    <mergeCell ref="CK4:CK5"/>
    <mergeCell ref="CL4:CL5"/>
    <mergeCell ref="CM4:CM5"/>
    <mergeCell ref="CN4:CN5"/>
    <mergeCell ref="CO4:CO5"/>
    <mergeCell ref="CP4:CP5"/>
    <mergeCell ref="CQ4:CQ5"/>
    <mergeCell ref="CR4:CR5"/>
    <mergeCell ref="CS4:CS5"/>
    <mergeCell ref="CT4:CT5"/>
    <mergeCell ref="CU4:CU5"/>
    <mergeCell ref="CV4:CV5"/>
    <mergeCell ref="CW4:CW5"/>
    <mergeCell ref="B6:BA6"/>
    <mergeCell ref="BB6:CW6"/>
    <mergeCell ref="B7:B8"/>
    <mergeCell ref="M7:M8"/>
    <mergeCell ref="P7:P8"/>
    <mergeCell ref="S7:AA7"/>
    <mergeCell ref="BB7:BB8"/>
    <mergeCell ref="BC7:BC8"/>
    <mergeCell ref="BD7:BD8"/>
    <mergeCell ref="BE7:BE8"/>
    <mergeCell ref="BF7:BF8"/>
    <mergeCell ref="BG7:BG8"/>
    <mergeCell ref="BH7:BH8"/>
    <mergeCell ref="BI7:BI8"/>
    <mergeCell ref="BJ7:BJ8"/>
    <mergeCell ref="BK7:BK8"/>
    <mergeCell ref="BL7:BL8"/>
    <mergeCell ref="BM7:BM8"/>
    <mergeCell ref="BN7:BN8"/>
    <mergeCell ref="BO7:BO8"/>
    <mergeCell ref="BP7:BP8"/>
    <mergeCell ref="BQ7:BQ8"/>
    <mergeCell ref="BR7:BR8"/>
    <mergeCell ref="BS7:BS8"/>
    <mergeCell ref="BT7:BT8"/>
    <mergeCell ref="BU7:BU8"/>
    <mergeCell ref="BV7:BV8"/>
    <mergeCell ref="BW7:BW8"/>
    <mergeCell ref="BX7:BX8"/>
    <mergeCell ref="BY7:BY8"/>
    <mergeCell ref="BZ7:BZ8"/>
    <mergeCell ref="CA7:CA8"/>
    <mergeCell ref="CB7:CB8"/>
    <mergeCell ref="CC7:CC8"/>
    <mergeCell ref="CD7:CD8"/>
    <mergeCell ref="CE7:CE8"/>
    <mergeCell ref="CF7:CF8"/>
    <mergeCell ref="CG7:CG8"/>
    <mergeCell ref="CH7:CH8"/>
    <mergeCell ref="CI7:CI8"/>
    <mergeCell ref="CJ7:CJ8"/>
    <mergeCell ref="CK7:CK8"/>
    <mergeCell ref="CL7:CL8"/>
    <mergeCell ref="CM7:CM8"/>
    <mergeCell ref="CN7:CN8"/>
    <mergeCell ref="CO7:CO8"/>
    <mergeCell ref="CP7:CP8"/>
    <mergeCell ref="CQ7:CQ8"/>
    <mergeCell ref="CR7:CR8"/>
    <mergeCell ref="CS7:CS8"/>
    <mergeCell ref="CT7:CT8"/>
    <mergeCell ref="CU7:CU8"/>
    <mergeCell ref="CW7:CW8"/>
    <mergeCell ref="B9:BA9"/>
    <mergeCell ref="BB9:CW9"/>
    <mergeCell ref="A10:A12"/>
    <mergeCell ref="B10:B12"/>
    <mergeCell ref="M10:M12"/>
    <mergeCell ref="P10:P12"/>
    <mergeCell ref="S10:AA11"/>
    <mergeCell ref="BB10:BB12"/>
    <mergeCell ref="BC10:BC12"/>
    <mergeCell ref="BD10:BD12"/>
    <mergeCell ref="BE10:BE12"/>
    <mergeCell ref="BF10:BF12"/>
    <mergeCell ref="BG10:BG12"/>
    <mergeCell ref="BH10:BH12"/>
    <mergeCell ref="BI10:BI12"/>
    <mergeCell ref="BJ10:BJ12"/>
    <mergeCell ref="BK10:BK12"/>
    <mergeCell ref="BL10:BL12"/>
    <mergeCell ref="BM10:BM12"/>
    <mergeCell ref="BN10:BN12"/>
    <mergeCell ref="BO10:BO12"/>
    <mergeCell ref="BP10:BP12"/>
    <mergeCell ref="BQ10:BQ12"/>
    <mergeCell ref="BR10:BR12"/>
    <mergeCell ref="BS10:BS12"/>
    <mergeCell ref="BT10:BT12"/>
    <mergeCell ref="BU10:BU12"/>
    <mergeCell ref="BV10:BV12"/>
    <mergeCell ref="BW10:BW12"/>
    <mergeCell ref="BX10:BX12"/>
    <mergeCell ref="BY10:BY12"/>
    <mergeCell ref="BZ10:BZ12"/>
    <mergeCell ref="CA10:CA12"/>
    <mergeCell ref="CB10:CB12"/>
    <mergeCell ref="CC10:CC12"/>
    <mergeCell ref="CD10:CD12"/>
    <mergeCell ref="CE10:CE12"/>
    <mergeCell ref="CF10:CF12"/>
    <mergeCell ref="CG10:CG12"/>
    <mergeCell ref="CH10:CH12"/>
    <mergeCell ref="CI10:CI12"/>
    <mergeCell ref="CJ10:CJ12"/>
    <mergeCell ref="CK10:CK12"/>
    <mergeCell ref="CL10:CL12"/>
    <mergeCell ref="CM10:CM12"/>
    <mergeCell ref="CN10:CN12"/>
    <mergeCell ref="CO10:CO12"/>
    <mergeCell ref="CP10:CP12"/>
    <mergeCell ref="CQ10:CQ12"/>
    <mergeCell ref="CR10:CR12"/>
    <mergeCell ref="CS10:CS12"/>
    <mergeCell ref="CT10:CT12"/>
    <mergeCell ref="CU10:CU12"/>
    <mergeCell ref="CV10:CV12"/>
    <mergeCell ref="CW10:CW12"/>
    <mergeCell ref="B13:BA13"/>
    <mergeCell ref="BB13:CW13"/>
    <mergeCell ref="A14:A15"/>
    <mergeCell ref="B14:B15"/>
    <mergeCell ref="M14:M15"/>
    <mergeCell ref="S14:AA14"/>
    <mergeCell ref="BB14:BB15"/>
    <mergeCell ref="BC14:BC15"/>
    <mergeCell ref="BD14:BD15"/>
    <mergeCell ref="BE14:BE15"/>
    <mergeCell ref="BF14:BF15"/>
    <mergeCell ref="BG14:BG15"/>
    <mergeCell ref="BH14:BH15"/>
    <mergeCell ref="BI14:BI15"/>
    <mergeCell ref="BJ14:BJ15"/>
    <mergeCell ref="BK14:BK15"/>
    <mergeCell ref="BL14:BL15"/>
    <mergeCell ref="BM14:BM15"/>
    <mergeCell ref="BN14:BN15"/>
    <mergeCell ref="BO14:BO15"/>
    <mergeCell ref="BP14:BP15"/>
    <mergeCell ref="BQ14:BQ15"/>
    <mergeCell ref="BR14:BR15"/>
    <mergeCell ref="BS14:BS15"/>
    <mergeCell ref="BT14:BT15"/>
    <mergeCell ref="BU14:BU15"/>
    <mergeCell ref="BV14:BV15"/>
    <mergeCell ref="BW14:BW15"/>
    <mergeCell ref="BX14:BX15"/>
    <mergeCell ref="BY14:BY15"/>
    <mergeCell ref="BZ14:BZ15"/>
    <mergeCell ref="CA14:CA15"/>
    <mergeCell ref="CB14:CB15"/>
    <mergeCell ref="CC14:CC15"/>
    <mergeCell ref="CD14:CD15"/>
    <mergeCell ref="CF14:CF15"/>
    <mergeCell ref="CG14:CG15"/>
    <mergeCell ref="CH14:CH15"/>
    <mergeCell ref="CI14:CI15"/>
    <mergeCell ref="CJ14:CJ15"/>
    <mergeCell ref="CK14:CK15"/>
    <mergeCell ref="CL14:CL15"/>
    <mergeCell ref="CM14:CM15"/>
    <mergeCell ref="CN14:CN15"/>
    <mergeCell ref="CO14:CO15"/>
    <mergeCell ref="CP14:CP15"/>
    <mergeCell ref="CQ14:CQ15"/>
    <mergeCell ref="CR14:CR15"/>
    <mergeCell ref="CS14:CS15"/>
    <mergeCell ref="CT14:CT15"/>
    <mergeCell ref="CU14:CU15"/>
    <mergeCell ref="CV14:CV15"/>
    <mergeCell ref="CW14:CW15"/>
    <mergeCell ref="B16:CW16"/>
    <mergeCell ref="A17:A18"/>
    <mergeCell ref="B17:B18"/>
    <mergeCell ref="M17:M18"/>
    <mergeCell ref="S17:AA17"/>
    <mergeCell ref="BB17:BB18"/>
    <mergeCell ref="BC17:BC18"/>
    <mergeCell ref="BD17:BD18"/>
    <mergeCell ref="BE17:BE18"/>
    <mergeCell ref="BF17:BF18"/>
    <mergeCell ref="BG17:BG18"/>
    <mergeCell ref="BH17:BH18"/>
    <mergeCell ref="BI17:BI18"/>
    <mergeCell ref="BK17:BK18"/>
    <mergeCell ref="BL17:BL18"/>
    <mergeCell ref="BM17:BM18"/>
    <mergeCell ref="BN17:BN18"/>
    <mergeCell ref="BO17:BO18"/>
    <mergeCell ref="BP17:BP18"/>
    <mergeCell ref="BR17:BR18"/>
    <mergeCell ref="BS17:BS18"/>
    <mergeCell ref="BT17:BT18"/>
    <mergeCell ref="BU17:BU18"/>
    <mergeCell ref="BV17:BV18"/>
    <mergeCell ref="BW17:BW18"/>
    <mergeCell ref="BX17:BX18"/>
    <mergeCell ref="BY17:BY18"/>
    <mergeCell ref="BZ17:BZ18"/>
    <mergeCell ref="CA17:CA18"/>
    <mergeCell ref="CB17:CB18"/>
    <mergeCell ref="CC17:CC18"/>
    <mergeCell ref="CD17:CD18"/>
    <mergeCell ref="CF17:CF18"/>
    <mergeCell ref="CG17:CG18"/>
    <mergeCell ref="CH17:CH18"/>
    <mergeCell ref="CI17:CI18"/>
    <mergeCell ref="CJ17:CJ18"/>
    <mergeCell ref="CK17:CK18"/>
    <mergeCell ref="CL17:CL18"/>
    <mergeCell ref="CM17:CM18"/>
    <mergeCell ref="CN17:CN18"/>
    <mergeCell ref="CO17:CO18"/>
    <mergeCell ref="CP17:CP18"/>
    <mergeCell ref="CQ17:CQ18"/>
    <mergeCell ref="CR17:CR18"/>
    <mergeCell ref="CS17:CS18"/>
    <mergeCell ref="CT17:CT18"/>
    <mergeCell ref="CU17:CU18"/>
    <mergeCell ref="CV17:CV18"/>
    <mergeCell ref="CW17:CW18"/>
    <mergeCell ref="B19:CW19"/>
    <mergeCell ref="A20:A21"/>
    <mergeCell ref="B20:B21"/>
    <mergeCell ref="M20:M21"/>
    <mergeCell ref="S20:AA20"/>
    <mergeCell ref="BB20:BB21"/>
    <mergeCell ref="BC20:BC21"/>
    <mergeCell ref="BD20:BD21"/>
    <mergeCell ref="BE20:BE21"/>
    <mergeCell ref="BF20:BF21"/>
    <mergeCell ref="BG20:BG21"/>
    <mergeCell ref="BH20:BH21"/>
    <mergeCell ref="BI20:BI21"/>
    <mergeCell ref="BK20:BK21"/>
    <mergeCell ref="BL20:BL21"/>
    <mergeCell ref="BM20:BM21"/>
    <mergeCell ref="BN20:BN21"/>
    <mergeCell ref="BO20:BO21"/>
    <mergeCell ref="BP20:BP21"/>
    <mergeCell ref="BR20:BR21"/>
    <mergeCell ref="BS20:BS21"/>
    <mergeCell ref="BT20:BT21"/>
    <mergeCell ref="BU20:BU21"/>
    <mergeCell ref="BV20:BV21"/>
    <mergeCell ref="BW20:BW21"/>
    <mergeCell ref="BX20:BX21"/>
    <mergeCell ref="BY20:BY21"/>
    <mergeCell ref="BZ20:BZ21"/>
    <mergeCell ref="CA20:CA21"/>
    <mergeCell ref="CB20:CB21"/>
    <mergeCell ref="CC20:CC21"/>
    <mergeCell ref="CD20:CD21"/>
    <mergeCell ref="CE20:CE21"/>
    <mergeCell ref="CF20:CF21"/>
    <mergeCell ref="CG20:CG21"/>
    <mergeCell ref="CH20:CH21"/>
    <mergeCell ref="CI20:CI21"/>
    <mergeCell ref="CJ20:CJ21"/>
    <mergeCell ref="CK20:CK21"/>
    <mergeCell ref="CL20:CL21"/>
    <mergeCell ref="CM20:CM21"/>
    <mergeCell ref="CN20:CN21"/>
    <mergeCell ref="CO20:CO21"/>
    <mergeCell ref="CP20:CP21"/>
    <mergeCell ref="CQ20:CQ21"/>
    <mergeCell ref="CR20:CR21"/>
    <mergeCell ref="CS20:CS21"/>
    <mergeCell ref="CT20:CT21"/>
    <mergeCell ref="CU20:CU21"/>
    <mergeCell ref="CV20:CV21"/>
    <mergeCell ref="CW20:CW21"/>
    <mergeCell ref="B22:CW22"/>
    <mergeCell ref="A23:A24"/>
    <mergeCell ref="B23:B24"/>
    <mergeCell ref="M23:M24"/>
    <mergeCell ref="S23:AA23"/>
    <mergeCell ref="BB23:BB24"/>
    <mergeCell ref="BC23:BC24"/>
    <mergeCell ref="BD23:BD24"/>
    <mergeCell ref="BE23:BE24"/>
    <mergeCell ref="BF23:BF24"/>
    <mergeCell ref="BG23:BG24"/>
    <mergeCell ref="BH23:BH24"/>
    <mergeCell ref="BI23:BI24"/>
    <mergeCell ref="BJ23:BJ24"/>
    <mergeCell ref="BK23:BK24"/>
    <mergeCell ref="BL23:BL24"/>
    <mergeCell ref="BM23:BM24"/>
    <mergeCell ref="BN23:BN24"/>
    <mergeCell ref="BO23:BO24"/>
    <mergeCell ref="BP23:BP24"/>
    <mergeCell ref="BQ23:BQ24"/>
    <mergeCell ref="BR23:BR24"/>
    <mergeCell ref="BS23:BS24"/>
    <mergeCell ref="BT23:BT24"/>
    <mergeCell ref="BU23:BU24"/>
    <mergeCell ref="BV23:BV24"/>
    <mergeCell ref="BZ23:BZ24"/>
    <mergeCell ref="CA23:CA24"/>
    <mergeCell ref="CB23:CB24"/>
    <mergeCell ref="CC23:CC24"/>
    <mergeCell ref="CD23:CD24"/>
    <mergeCell ref="CF23:CF24"/>
    <mergeCell ref="CG23:CG24"/>
    <mergeCell ref="CH23:CH24"/>
    <mergeCell ref="CI23:CI24"/>
    <mergeCell ref="CJ23:CJ24"/>
    <mergeCell ref="CK23:CK24"/>
    <mergeCell ref="CL23:CL24"/>
    <mergeCell ref="CM23:CM24"/>
    <mergeCell ref="CN23:CN24"/>
    <mergeCell ref="CO23:CO24"/>
    <mergeCell ref="CP23:CP24"/>
    <mergeCell ref="CQ23:CQ24"/>
    <mergeCell ref="CR23:CR24"/>
    <mergeCell ref="CS23:CS24"/>
    <mergeCell ref="CT23:CT24"/>
    <mergeCell ref="CU23:CU24"/>
    <mergeCell ref="CV23:CV24"/>
    <mergeCell ref="CW23:CW24"/>
    <mergeCell ref="B25:CW25"/>
    <mergeCell ref="CP27:CT27"/>
    <mergeCell ref="D28:U28"/>
    <mergeCell ref="CS28:CW28"/>
    <mergeCell ref="C29:G29"/>
    <mergeCell ref="CF29:CN29"/>
    <mergeCell ref="CS29:CW29"/>
    <mergeCell ref="C31:M31"/>
    <mergeCell ref="BR31:BW31"/>
    <mergeCell ref="CC39:CK39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03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88" sqref="A88"/>
    </sheetView>
  </sheetViews>
  <sheetFormatPr defaultColWidth="11.421875" defaultRowHeight="12.75"/>
  <cols>
    <col min="1" max="1" width="7.140625" style="123" customWidth="1"/>
    <col min="2" max="2" width="17.421875" style="705" customWidth="1"/>
    <col min="3" max="3" width="10.7109375" style="124" customWidth="1"/>
    <col min="4" max="4" width="8.7109375" style="124" customWidth="1"/>
    <col min="5" max="5" width="6.140625" style="126" customWidth="1"/>
    <col min="6" max="6" width="6.140625" style="127" customWidth="1"/>
    <col min="7" max="7" width="6.57421875" style="126" customWidth="1"/>
    <col min="8" max="8" width="9.140625" style="128" customWidth="1"/>
    <col min="9" max="9" width="6.140625" style="129" customWidth="1"/>
    <col min="10" max="11" width="7.140625" style="129" customWidth="1"/>
    <col min="12" max="12" width="3.00390625" style="128" customWidth="1"/>
    <col min="13" max="13" width="10.140625" style="128" customWidth="1"/>
    <col min="14" max="14" width="7.140625" style="129" customWidth="1"/>
    <col min="15" max="15" width="6.57421875" style="129" customWidth="1"/>
    <col min="16" max="16" width="5.140625" style="130" customWidth="1"/>
    <col min="17" max="17" width="8.7109375" style="128" customWidth="1"/>
    <col min="18" max="18" width="5.140625" style="131" customWidth="1"/>
    <col min="19" max="19" width="3.57421875" style="132" customWidth="1"/>
    <col min="20" max="20" width="4.57421875" style="132" customWidth="1"/>
    <col min="21" max="21" width="5.140625" style="132" customWidth="1"/>
    <col min="22" max="22" width="4.140625" style="132" customWidth="1"/>
    <col min="23" max="23" width="4.00390625" style="132" customWidth="1"/>
    <col min="24" max="24" width="4.140625" style="132" customWidth="1"/>
    <col min="25" max="25" width="4.421875" style="132" customWidth="1"/>
    <col min="26" max="27" width="3.57421875" style="132" customWidth="1"/>
    <col min="28" max="28" width="2.57421875" style="132" customWidth="1"/>
    <col min="29" max="29" width="5.00390625" style="132" customWidth="1"/>
    <col min="30" max="30" width="4.7109375" style="132" customWidth="1"/>
    <col min="31" max="31" width="4.140625" style="132" customWidth="1"/>
    <col min="32" max="32" width="4.00390625" style="132" customWidth="1"/>
    <col min="33" max="33" width="3.28125" style="132" customWidth="1"/>
    <col min="34" max="34" width="3.8515625" style="132" customWidth="1"/>
    <col min="35" max="35" width="5.57421875" style="132" customWidth="1"/>
    <col min="36" max="36" width="5.00390625" style="132" customWidth="1"/>
    <col min="37" max="37" width="3.8515625" style="132" customWidth="1"/>
    <col min="38" max="38" width="3.57421875" style="132" customWidth="1"/>
    <col min="39" max="41" width="2.140625" style="132" customWidth="1"/>
    <col min="42" max="42" width="4.00390625" style="132" customWidth="1"/>
    <col min="43" max="43" width="5.00390625" style="132" customWidth="1"/>
    <col min="44" max="44" width="3.8515625" style="132" customWidth="1"/>
    <col min="45" max="45" width="6.7109375" style="132" customWidth="1"/>
    <col min="46" max="46" width="5.421875" style="132" customWidth="1"/>
    <col min="47" max="47" width="4.28125" style="133" customWidth="1"/>
    <col min="48" max="48" width="5.57421875" style="133" customWidth="1"/>
    <col min="49" max="49" width="4.28125" style="133" customWidth="1"/>
    <col min="50" max="50" width="3.00390625" style="133" customWidth="1"/>
    <col min="51" max="61" width="4.28125" style="133" customWidth="1"/>
    <col min="62" max="62" width="0.71875" style="133" customWidth="1"/>
    <col min="63" max="66" width="4.28125" style="133" customWidth="1"/>
    <col min="67" max="67" width="0.71875" style="133" customWidth="1"/>
    <col min="68" max="68" width="4.28125" style="133" customWidth="1"/>
    <col min="69" max="69" width="0.71875" style="133" customWidth="1"/>
    <col min="70" max="72" width="4.28125" style="133" customWidth="1"/>
    <col min="73" max="73" width="0.71875" style="133" customWidth="1"/>
    <col min="74" max="75" width="4.28125" style="0" customWidth="1"/>
    <col min="76" max="76" width="0.71875" style="0" customWidth="1"/>
    <col min="77" max="78" width="4.28125" style="0" customWidth="1"/>
    <col min="79" max="79" width="0.71875" style="0" customWidth="1"/>
    <col min="80" max="80" width="4.28125" style="0" customWidth="1"/>
    <col min="81" max="81" width="0.71875" style="0" customWidth="1"/>
    <col min="82" max="82" width="4.28125" style="0" customWidth="1"/>
    <col min="83" max="83" width="0.71875" style="0" customWidth="1"/>
    <col min="84" max="92" width="4.28125" style="0" customWidth="1"/>
    <col min="93" max="93" width="0.71875" style="0" customWidth="1"/>
    <col min="94" max="95" width="4.28125" style="0" customWidth="1"/>
    <col min="96" max="96" width="0.71875" style="0" customWidth="1"/>
    <col min="97" max="99" width="4.28125" style="0" customWidth="1"/>
    <col min="100" max="100" width="0.71875" style="0" customWidth="1"/>
    <col min="101" max="101" width="4.28125" style="0" customWidth="1"/>
    <col min="102" max="102" width="44.7109375" style="0" customWidth="1"/>
  </cols>
  <sheetData>
    <row r="1" spans="1:254" s="161" customFormat="1" ht="12" customHeight="1">
      <c r="A1" s="134" t="s">
        <v>171</v>
      </c>
      <c r="B1" s="134" t="s">
        <v>172</v>
      </c>
      <c r="C1" s="452" t="s">
        <v>173</v>
      </c>
      <c r="D1" s="452" t="s">
        <v>174</v>
      </c>
      <c r="E1" s="453" t="s">
        <v>175</v>
      </c>
      <c r="F1" s="454" t="s">
        <v>176</v>
      </c>
      <c r="G1" s="453" t="s">
        <v>177</v>
      </c>
      <c r="H1" s="455" t="s">
        <v>178</v>
      </c>
      <c r="I1" s="455" t="s">
        <v>179</v>
      </c>
      <c r="J1" s="456" t="s">
        <v>180</v>
      </c>
      <c r="K1" s="456" t="s">
        <v>181</v>
      </c>
      <c r="L1" s="456"/>
      <c r="M1" s="134" t="s">
        <v>182</v>
      </c>
      <c r="N1" s="452" t="s">
        <v>183</v>
      </c>
      <c r="O1" s="452" t="s">
        <v>184</v>
      </c>
      <c r="P1" s="457" t="s">
        <v>185</v>
      </c>
      <c r="Q1" s="134" t="s">
        <v>186</v>
      </c>
      <c r="R1" s="457" t="s">
        <v>187</v>
      </c>
      <c r="S1" s="458" t="s">
        <v>188</v>
      </c>
      <c r="T1" s="458"/>
      <c r="U1" s="458"/>
      <c r="V1" s="458"/>
      <c r="W1" s="458"/>
      <c r="X1" s="458"/>
      <c r="Y1" s="458"/>
      <c r="Z1" s="458"/>
      <c r="AA1" s="458"/>
      <c r="AB1" s="458"/>
      <c r="AC1" s="458"/>
      <c r="AD1" s="458"/>
      <c r="AE1" s="458"/>
      <c r="AF1" s="458"/>
      <c r="AG1" s="458"/>
      <c r="AH1" s="458"/>
      <c r="AI1" s="458"/>
      <c r="AJ1" s="458"/>
      <c r="AK1" s="458"/>
      <c r="AL1" s="458"/>
      <c r="AM1" s="458"/>
      <c r="AN1" s="458"/>
      <c r="AO1" s="458"/>
      <c r="AP1" s="458"/>
      <c r="AQ1" s="458"/>
      <c r="AR1" s="458"/>
      <c r="AS1" s="458"/>
      <c r="AT1" s="458"/>
      <c r="AU1" s="458"/>
      <c r="AV1" s="458"/>
      <c r="AW1" s="458"/>
      <c r="AX1" s="458"/>
      <c r="AY1" s="458"/>
      <c r="AZ1" s="458"/>
      <c r="BA1" s="458"/>
      <c r="BB1" s="459" t="s">
        <v>189</v>
      </c>
      <c r="BC1" s="460" t="s">
        <v>190</v>
      </c>
      <c r="BD1" s="460"/>
      <c r="BE1" s="460"/>
      <c r="BF1" s="460"/>
      <c r="BG1" s="460"/>
      <c r="BH1" s="460"/>
      <c r="BI1" s="460"/>
      <c r="BJ1" s="461"/>
      <c r="BK1" s="462" t="s">
        <v>191</v>
      </c>
      <c r="BL1" s="462"/>
      <c r="BM1" s="462"/>
      <c r="BN1" s="462"/>
      <c r="BO1" s="461"/>
      <c r="BP1" s="419"/>
      <c r="BQ1" s="461"/>
      <c r="BR1" s="463" t="s">
        <v>192</v>
      </c>
      <c r="BS1" s="463"/>
      <c r="BT1" s="463"/>
      <c r="BU1" s="461"/>
      <c r="BV1" s="464" t="s">
        <v>193</v>
      </c>
      <c r="BW1" s="464"/>
      <c r="BX1" s="461"/>
      <c r="BY1" s="465" t="s">
        <v>194</v>
      </c>
      <c r="BZ1" s="465"/>
      <c r="CA1" s="461"/>
      <c r="CB1" s="466" t="s">
        <v>195</v>
      </c>
      <c r="CC1" s="461"/>
      <c r="CD1" s="467"/>
      <c r="CE1" s="461"/>
      <c r="CF1" s="468" t="s">
        <v>196</v>
      </c>
      <c r="CG1" s="468"/>
      <c r="CH1" s="468"/>
      <c r="CI1" s="468"/>
      <c r="CJ1" s="468"/>
      <c r="CK1" s="468"/>
      <c r="CL1" s="468"/>
      <c r="CM1" s="468"/>
      <c r="CN1" s="468"/>
      <c r="CO1" s="469"/>
      <c r="CP1" s="470" t="s">
        <v>197</v>
      </c>
      <c r="CQ1" s="470"/>
      <c r="CR1" s="471"/>
      <c r="CS1" s="472" t="s">
        <v>198</v>
      </c>
      <c r="CT1" s="472"/>
      <c r="CU1" s="472"/>
      <c r="CV1" s="469"/>
      <c r="CW1" s="473"/>
      <c r="CX1" s="839" t="s">
        <v>441</v>
      </c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1:256" s="132" customFormat="1" ht="21" customHeight="1">
      <c r="A2" s="134"/>
      <c r="B2" s="134"/>
      <c r="C2" s="452"/>
      <c r="D2" s="452"/>
      <c r="E2" s="453"/>
      <c r="F2" s="454"/>
      <c r="G2" s="453"/>
      <c r="H2" s="455"/>
      <c r="I2" s="455"/>
      <c r="J2" s="455"/>
      <c r="K2" s="455"/>
      <c r="L2" s="455"/>
      <c r="M2" s="134"/>
      <c r="N2" s="134"/>
      <c r="O2" s="134"/>
      <c r="P2" s="134"/>
      <c r="Q2" s="134"/>
      <c r="R2" s="457"/>
      <c r="S2" s="162" t="s">
        <v>94</v>
      </c>
      <c r="T2" s="163" t="s">
        <v>199</v>
      </c>
      <c r="U2" s="164" t="s">
        <v>200</v>
      </c>
      <c r="V2" s="165" t="s">
        <v>201</v>
      </c>
      <c r="W2" s="166" t="s">
        <v>202</v>
      </c>
      <c r="X2" s="167" t="s">
        <v>127</v>
      </c>
      <c r="Y2" s="168" t="s">
        <v>55</v>
      </c>
      <c r="Z2" s="169" t="s">
        <v>74</v>
      </c>
      <c r="AA2" s="170" t="s">
        <v>84</v>
      </c>
      <c r="AB2" s="171" t="s">
        <v>203</v>
      </c>
      <c r="AC2" s="172" t="s">
        <v>204</v>
      </c>
      <c r="AD2" s="173" t="s">
        <v>134</v>
      </c>
      <c r="AE2" s="174" t="s">
        <v>205</v>
      </c>
      <c r="AF2" s="175" t="s">
        <v>55</v>
      </c>
      <c r="AG2" s="176" t="s">
        <v>206</v>
      </c>
      <c r="AH2" s="177" t="s">
        <v>207</v>
      </c>
      <c r="AI2" s="178" t="s">
        <v>208</v>
      </c>
      <c r="AJ2" s="179" t="s">
        <v>209</v>
      </c>
      <c r="AK2" s="180" t="s">
        <v>210</v>
      </c>
      <c r="AL2" s="181" t="s">
        <v>211</v>
      </c>
      <c r="AM2" s="182" t="s">
        <v>212</v>
      </c>
      <c r="AN2" s="182"/>
      <c r="AO2" s="182"/>
      <c r="AP2" s="183" t="s">
        <v>36</v>
      </c>
      <c r="AQ2" s="184" t="s">
        <v>213</v>
      </c>
      <c r="AR2" s="185" t="s">
        <v>214</v>
      </c>
      <c r="AS2" s="474" t="s">
        <v>215</v>
      </c>
      <c r="AT2" s="187" t="s">
        <v>216</v>
      </c>
      <c r="AU2" s="188" t="s">
        <v>138</v>
      </c>
      <c r="AV2" s="189" t="s">
        <v>217</v>
      </c>
      <c r="AW2" s="190" t="s">
        <v>218</v>
      </c>
      <c r="AX2" s="191" t="s">
        <v>219</v>
      </c>
      <c r="AY2" s="192" t="s">
        <v>220</v>
      </c>
      <c r="AZ2" s="192" t="s">
        <v>221</v>
      </c>
      <c r="BA2" s="192" t="s">
        <v>222</v>
      </c>
      <c r="BB2" s="459"/>
      <c r="BC2" s="193" t="s">
        <v>223</v>
      </c>
      <c r="BD2" s="193" t="s">
        <v>224</v>
      </c>
      <c r="BE2" s="193" t="s">
        <v>225</v>
      </c>
      <c r="BF2" s="193" t="s">
        <v>226</v>
      </c>
      <c r="BG2" s="193" t="s">
        <v>118</v>
      </c>
      <c r="BH2" s="193" t="s">
        <v>227</v>
      </c>
      <c r="BI2" s="193" t="s">
        <v>228</v>
      </c>
      <c r="BJ2" s="461"/>
      <c r="BK2" s="194" t="s">
        <v>229</v>
      </c>
      <c r="BL2" s="195" t="s">
        <v>230</v>
      </c>
      <c r="BM2" s="196" t="s">
        <v>231</v>
      </c>
      <c r="BN2" s="196" t="s">
        <v>232</v>
      </c>
      <c r="BO2" s="461"/>
      <c r="BP2" s="197" t="s">
        <v>233</v>
      </c>
      <c r="BQ2" s="461"/>
      <c r="BR2" s="198" t="s">
        <v>234</v>
      </c>
      <c r="BS2" s="198" t="s">
        <v>92</v>
      </c>
      <c r="BT2" s="198" t="s">
        <v>20</v>
      </c>
      <c r="BU2" s="461"/>
      <c r="BV2" s="199" t="s">
        <v>136</v>
      </c>
      <c r="BW2" s="199" t="s">
        <v>235</v>
      </c>
      <c r="BX2" s="461"/>
      <c r="BY2" s="200" t="s">
        <v>236</v>
      </c>
      <c r="BZ2" s="200" t="s">
        <v>26</v>
      </c>
      <c r="CA2" s="461"/>
      <c r="CB2" s="201" t="s">
        <v>87</v>
      </c>
      <c r="CC2" s="461"/>
      <c r="CD2" s="202" t="s">
        <v>102</v>
      </c>
      <c r="CE2" s="461"/>
      <c r="CF2" s="203" t="s">
        <v>237</v>
      </c>
      <c r="CG2" s="204" t="s">
        <v>110</v>
      </c>
      <c r="CH2" s="203" t="s">
        <v>238</v>
      </c>
      <c r="CI2" s="205" t="s">
        <v>239</v>
      </c>
      <c r="CJ2" s="203" t="s">
        <v>114</v>
      </c>
      <c r="CK2" s="204" t="s">
        <v>240</v>
      </c>
      <c r="CL2" s="203" t="s">
        <v>241</v>
      </c>
      <c r="CM2" s="206" t="s">
        <v>242</v>
      </c>
      <c r="CN2" s="203" t="s">
        <v>243</v>
      </c>
      <c r="CO2" s="469"/>
      <c r="CP2" s="207" t="s">
        <v>244</v>
      </c>
      <c r="CQ2" s="208" t="s">
        <v>245</v>
      </c>
      <c r="CR2" s="471"/>
      <c r="CS2" s="209" t="s">
        <v>42</v>
      </c>
      <c r="CT2" s="209" t="s">
        <v>246</v>
      </c>
      <c r="CU2" s="209" t="s">
        <v>247</v>
      </c>
      <c r="CV2" s="469"/>
      <c r="CW2" s="475" t="s">
        <v>248</v>
      </c>
      <c r="CX2" s="840" t="s">
        <v>442</v>
      </c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s="132" customFormat="1" ht="21" customHeight="1">
      <c r="A3" s="134"/>
      <c r="B3" s="134"/>
      <c r="C3" s="452"/>
      <c r="D3" s="452"/>
      <c r="E3" s="453"/>
      <c r="F3" s="454"/>
      <c r="G3" s="453"/>
      <c r="H3" s="455"/>
      <c r="I3" s="455"/>
      <c r="J3" s="455"/>
      <c r="K3" s="455"/>
      <c r="L3" s="455"/>
      <c r="M3" s="134"/>
      <c r="N3" s="452"/>
      <c r="O3" s="452"/>
      <c r="P3" s="457"/>
      <c r="Q3" s="134"/>
      <c r="R3" s="457"/>
      <c r="S3" s="211"/>
      <c r="T3" s="212"/>
      <c r="U3" s="213"/>
      <c r="V3" s="214"/>
      <c r="W3" s="215"/>
      <c r="X3" s="167"/>
      <c r="Y3" s="216" t="s">
        <v>249</v>
      </c>
      <c r="Z3" s="217"/>
      <c r="AA3" s="218"/>
      <c r="AB3" s="219"/>
      <c r="AC3" s="220"/>
      <c r="AD3" s="221"/>
      <c r="AE3" s="222"/>
      <c r="AF3" s="223"/>
      <c r="AG3" s="224"/>
      <c r="AH3" s="225"/>
      <c r="AI3" s="226"/>
      <c r="AJ3" s="179"/>
      <c r="AK3" s="227"/>
      <c r="AL3" s="228"/>
      <c r="AM3" s="229" t="s">
        <v>250</v>
      </c>
      <c r="AN3" s="229" t="s">
        <v>251</v>
      </c>
      <c r="AO3" s="229" t="s">
        <v>252</v>
      </c>
      <c r="AP3" s="230"/>
      <c r="AQ3" s="184"/>
      <c r="AR3" s="231"/>
      <c r="AS3" s="311"/>
      <c r="AT3" s="187"/>
      <c r="AU3" s="233"/>
      <c r="AV3" s="234"/>
      <c r="AW3" s="190"/>
      <c r="AX3" s="235"/>
      <c r="AY3" s="476"/>
      <c r="AZ3" s="476"/>
      <c r="BA3" s="476"/>
      <c r="BB3" s="459"/>
      <c r="BC3" s="193"/>
      <c r="BD3" s="193"/>
      <c r="BE3" s="193"/>
      <c r="BF3" s="193"/>
      <c r="BG3" s="193"/>
      <c r="BH3" s="193"/>
      <c r="BI3" s="193"/>
      <c r="BJ3" s="461"/>
      <c r="BK3" s="194"/>
      <c r="BL3" s="195"/>
      <c r="BM3" s="196"/>
      <c r="BN3" s="196"/>
      <c r="BO3" s="461"/>
      <c r="BP3" s="197"/>
      <c r="BQ3" s="461"/>
      <c r="BR3" s="198"/>
      <c r="BS3" s="198"/>
      <c r="BT3" s="198"/>
      <c r="BU3" s="461"/>
      <c r="BV3" s="199"/>
      <c r="BW3" s="199"/>
      <c r="BX3" s="461"/>
      <c r="BY3" s="200"/>
      <c r="BZ3" s="200"/>
      <c r="CA3" s="461"/>
      <c r="CB3" s="201"/>
      <c r="CC3" s="461"/>
      <c r="CD3" s="202"/>
      <c r="CE3" s="461"/>
      <c r="CF3" s="203"/>
      <c r="CG3" s="204"/>
      <c r="CH3" s="204"/>
      <c r="CI3" s="204"/>
      <c r="CJ3" s="204"/>
      <c r="CK3" s="204"/>
      <c r="CL3" s="204"/>
      <c r="CM3" s="204"/>
      <c r="CN3" s="204"/>
      <c r="CO3" s="469"/>
      <c r="CP3" s="207"/>
      <c r="CQ3" s="208"/>
      <c r="CR3" s="471"/>
      <c r="CS3" s="209"/>
      <c r="CT3" s="209"/>
      <c r="CU3" s="209"/>
      <c r="CV3" s="469"/>
      <c r="CW3" s="475"/>
      <c r="CX3" s="841" t="s">
        <v>443</v>
      </c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102" ht="11.25" customHeight="1">
      <c r="A4" s="842" t="s">
        <v>253</v>
      </c>
      <c r="B4" s="777" t="s">
        <v>444</v>
      </c>
      <c r="C4" s="240">
        <v>5480000</v>
      </c>
      <c r="D4" s="240">
        <v>1000</v>
      </c>
      <c r="E4" s="843">
        <v>130</v>
      </c>
      <c r="F4" s="844">
        <v>22</v>
      </c>
      <c r="G4" s="843">
        <v>50.8</v>
      </c>
      <c r="H4" s="845" t="s">
        <v>387</v>
      </c>
      <c r="I4" s="846">
        <v>1250</v>
      </c>
      <c r="J4" s="846">
        <v>12500</v>
      </c>
      <c r="K4" s="847">
        <v>320</v>
      </c>
      <c r="L4" s="848" t="s">
        <v>388</v>
      </c>
      <c r="M4" s="849" t="s">
        <v>389</v>
      </c>
      <c r="N4" s="846">
        <v>8000</v>
      </c>
      <c r="O4" s="846">
        <v>199.952</v>
      </c>
      <c r="P4" s="248">
        <v>10</v>
      </c>
      <c r="Q4" s="249" t="s">
        <v>328</v>
      </c>
      <c r="R4" s="850">
        <v>8</v>
      </c>
      <c r="S4" s="851"/>
      <c r="T4" s="212"/>
      <c r="U4" s="213"/>
      <c r="V4" s="251"/>
      <c r="W4" s="251"/>
      <c r="X4" s="167"/>
      <c r="Y4" s="251"/>
      <c r="Z4" s="169"/>
      <c r="AA4" s="251"/>
      <c r="AB4" s="251"/>
      <c r="AC4" s="251"/>
      <c r="AD4" s="251"/>
      <c r="AE4" s="222"/>
      <c r="AF4" s="251"/>
      <c r="AG4" s="251"/>
      <c r="AH4" s="251"/>
      <c r="AI4" s="251"/>
      <c r="AJ4" s="251"/>
      <c r="AK4" s="251"/>
      <c r="AL4" s="228"/>
      <c r="AM4" s="251"/>
      <c r="AN4" s="251"/>
      <c r="AO4" s="251"/>
      <c r="AP4" s="251"/>
      <c r="AQ4" s="184"/>
      <c r="AR4" s="642"/>
      <c r="AS4" s="642"/>
      <c r="AT4" s="251"/>
      <c r="AU4" s="515"/>
      <c r="AV4" s="515"/>
      <c r="AW4" s="515"/>
      <c r="AX4" s="515"/>
      <c r="AY4" s="515"/>
      <c r="AZ4" s="515"/>
      <c r="BA4" s="515"/>
      <c r="BB4" s="613"/>
      <c r="BC4" s="228"/>
      <c r="BD4" s="228"/>
      <c r="BE4" s="228"/>
      <c r="BF4" s="228"/>
      <c r="BG4" s="228"/>
      <c r="BH4" s="228"/>
      <c r="BI4" s="228"/>
      <c r="BJ4" s="251"/>
      <c r="BK4" s="290"/>
      <c r="BL4" s="290"/>
      <c r="BM4" s="290"/>
      <c r="BN4" s="290"/>
      <c r="BO4" s="251"/>
      <c r="BP4" s="291"/>
      <c r="BQ4" s="251"/>
      <c r="BR4" s="251"/>
      <c r="BS4" s="251"/>
      <c r="BT4" s="259"/>
      <c r="BU4" s="251"/>
      <c r="BV4" s="251"/>
      <c r="BW4" s="251"/>
      <c r="BX4" s="251"/>
      <c r="BY4" s="260"/>
      <c r="BZ4" s="260"/>
      <c r="CA4" s="251"/>
      <c r="CB4" s="261"/>
      <c r="CC4" s="251"/>
      <c r="CD4" s="262"/>
      <c r="CE4" s="251"/>
      <c r="CF4" s="251"/>
      <c r="CG4" s="263"/>
      <c r="CH4" s="251"/>
      <c r="CI4" s="263"/>
      <c r="CJ4" s="263"/>
      <c r="CK4" s="251"/>
      <c r="CL4" s="251"/>
      <c r="CM4" s="251"/>
      <c r="CN4" s="251"/>
      <c r="CO4" s="251"/>
      <c r="CP4" s="251"/>
      <c r="CQ4" s="251"/>
      <c r="CR4" s="251"/>
      <c r="CS4" s="251"/>
      <c r="CT4" s="251"/>
      <c r="CU4" s="251"/>
      <c r="CV4" s="251"/>
      <c r="CW4" s="251"/>
      <c r="CX4" s="852" t="s">
        <v>445</v>
      </c>
    </row>
    <row r="5" spans="1:102" ht="11.25" customHeight="1">
      <c r="A5" s="842"/>
      <c r="B5" s="777"/>
      <c r="C5" s="265"/>
      <c r="D5" s="265"/>
      <c r="E5" s="830"/>
      <c r="F5" s="625"/>
      <c r="G5" s="830"/>
      <c r="H5" s="835"/>
      <c r="I5" s="833"/>
      <c r="J5" s="833"/>
      <c r="K5" s="630"/>
      <c r="L5" s="751"/>
      <c r="M5" s="835"/>
      <c r="N5" s="833"/>
      <c r="O5" s="833"/>
      <c r="P5" s="248"/>
      <c r="Q5" s="249" t="s">
        <v>257</v>
      </c>
      <c r="R5" s="850">
        <v>1</v>
      </c>
      <c r="S5" s="851"/>
      <c r="T5" s="212"/>
      <c r="U5" s="251"/>
      <c r="V5" s="251"/>
      <c r="W5" s="251"/>
      <c r="X5" s="167"/>
      <c r="Y5" s="251"/>
      <c r="Z5" s="251"/>
      <c r="AA5" s="251"/>
      <c r="AB5" s="251"/>
      <c r="AC5" s="251"/>
      <c r="AD5" s="251"/>
      <c r="AE5" s="251"/>
      <c r="AF5" s="251"/>
      <c r="AG5" s="251"/>
      <c r="AH5" s="251"/>
      <c r="AI5" s="251"/>
      <c r="AJ5" s="251"/>
      <c r="AK5" s="251"/>
      <c r="AL5" s="228"/>
      <c r="AM5" s="251"/>
      <c r="AN5" s="251"/>
      <c r="AO5" s="251"/>
      <c r="AP5" s="251"/>
      <c r="AQ5" s="252"/>
      <c r="AR5" s="252"/>
      <c r="AS5" s="252"/>
      <c r="AT5" s="251"/>
      <c r="AU5" s="515"/>
      <c r="AV5" s="515"/>
      <c r="AW5" s="515"/>
      <c r="AX5" s="515"/>
      <c r="AY5" s="515"/>
      <c r="AZ5" s="515"/>
      <c r="BA5" s="515"/>
      <c r="BB5" s="613"/>
      <c r="BC5" s="228"/>
      <c r="BD5" s="228"/>
      <c r="BE5" s="228"/>
      <c r="BF5" s="228"/>
      <c r="BG5" s="228"/>
      <c r="BH5" s="228"/>
      <c r="BI5" s="228"/>
      <c r="BJ5" s="251"/>
      <c r="BK5" s="290"/>
      <c r="BL5" s="290"/>
      <c r="BM5" s="290"/>
      <c r="BN5" s="290"/>
      <c r="BO5" s="251"/>
      <c r="BP5" s="251"/>
      <c r="BQ5" s="251"/>
      <c r="BR5" s="251"/>
      <c r="BS5" s="251"/>
      <c r="BT5" s="251"/>
      <c r="BU5" s="251"/>
      <c r="BV5" s="251"/>
      <c r="BW5" s="251"/>
      <c r="BX5" s="251"/>
      <c r="BY5" s="251"/>
      <c r="BZ5" s="251"/>
      <c r="CA5" s="251"/>
      <c r="CB5" s="251"/>
      <c r="CC5" s="251"/>
      <c r="CD5" s="251"/>
      <c r="CE5" s="251"/>
      <c r="CF5" s="251"/>
      <c r="CG5" s="251"/>
      <c r="CH5" s="251"/>
      <c r="CI5" s="251"/>
      <c r="CJ5" s="251"/>
      <c r="CK5" s="251"/>
      <c r="CL5" s="251"/>
      <c r="CM5" s="251"/>
      <c r="CN5" s="251"/>
      <c r="CO5" s="251"/>
      <c r="CP5" s="251"/>
      <c r="CQ5" s="251"/>
      <c r="CR5" s="251"/>
      <c r="CS5" s="251"/>
      <c r="CT5" s="251"/>
      <c r="CU5" s="251"/>
      <c r="CV5" s="251"/>
      <c r="CW5" s="251"/>
      <c r="CX5" s="852"/>
    </row>
    <row r="6" spans="1:102" ht="12.75" customHeight="1">
      <c r="A6" s="842"/>
      <c r="B6" s="777"/>
      <c r="C6" s="265"/>
      <c r="D6" s="265"/>
      <c r="E6" s="830"/>
      <c r="F6" s="625"/>
      <c r="G6" s="830"/>
      <c r="H6" s="835"/>
      <c r="I6" s="833"/>
      <c r="J6" s="833"/>
      <c r="K6" s="630"/>
      <c r="L6" s="751"/>
      <c r="M6" s="835"/>
      <c r="N6" s="833"/>
      <c r="O6" s="833"/>
      <c r="P6" s="248"/>
      <c r="Q6" s="249" t="s">
        <v>259</v>
      </c>
      <c r="R6" s="853">
        <v>1</v>
      </c>
      <c r="S6" s="851"/>
      <c r="T6" s="212"/>
      <c r="U6" s="251"/>
      <c r="V6" s="251"/>
      <c r="W6" s="251"/>
      <c r="X6" s="167"/>
      <c r="Y6" s="274"/>
      <c r="Z6" s="274"/>
      <c r="AA6" s="274"/>
      <c r="AB6" s="274"/>
      <c r="AC6" s="274"/>
      <c r="AD6" s="274"/>
      <c r="AE6" s="274"/>
      <c r="AF6" s="251"/>
      <c r="AG6" s="251"/>
      <c r="AH6" s="251"/>
      <c r="AI6" s="274"/>
      <c r="AJ6" s="274"/>
      <c r="AK6" s="274"/>
      <c r="AL6" s="228"/>
      <c r="AM6" s="274"/>
      <c r="AN6" s="274"/>
      <c r="AO6" s="274"/>
      <c r="AP6" s="274"/>
      <c r="AQ6" s="276"/>
      <c r="AR6" s="276"/>
      <c r="AS6" s="276"/>
      <c r="AT6" s="274"/>
      <c r="AU6" s="515"/>
      <c r="AV6" s="515"/>
      <c r="AW6" s="515"/>
      <c r="AX6" s="515"/>
      <c r="AY6" s="515"/>
      <c r="AZ6" s="515"/>
      <c r="BA6" s="515"/>
      <c r="BB6" s="613"/>
      <c r="BC6" s="228"/>
      <c r="BD6" s="228"/>
      <c r="BE6" s="228"/>
      <c r="BF6" s="228"/>
      <c r="BG6" s="228"/>
      <c r="BH6" s="228"/>
      <c r="BI6" s="228"/>
      <c r="BJ6" s="251"/>
      <c r="BK6" s="290"/>
      <c r="BL6" s="290"/>
      <c r="BM6" s="290"/>
      <c r="BN6" s="290"/>
      <c r="BO6" s="251"/>
      <c r="BP6" s="251"/>
      <c r="BQ6" s="251"/>
      <c r="BR6" s="251"/>
      <c r="BS6" s="251"/>
      <c r="BT6" s="251"/>
      <c r="BU6" s="251"/>
      <c r="BV6" s="251"/>
      <c r="BW6" s="251"/>
      <c r="BX6" s="251"/>
      <c r="BY6" s="251"/>
      <c r="BZ6" s="251"/>
      <c r="CA6" s="251"/>
      <c r="CB6" s="251"/>
      <c r="CC6" s="251"/>
      <c r="CD6" s="251"/>
      <c r="CE6" s="251"/>
      <c r="CF6" s="251"/>
      <c r="CG6" s="251"/>
      <c r="CH6" s="251"/>
      <c r="CI6" s="251"/>
      <c r="CJ6" s="251"/>
      <c r="CK6" s="251"/>
      <c r="CL6" s="251"/>
      <c r="CM6" s="251"/>
      <c r="CN6" s="251"/>
      <c r="CO6" s="251"/>
      <c r="CP6" s="251"/>
      <c r="CQ6" s="251"/>
      <c r="CR6" s="251"/>
      <c r="CS6" s="251"/>
      <c r="CT6" s="251"/>
      <c r="CU6" s="251"/>
      <c r="CV6" s="251"/>
      <c r="CW6" s="251"/>
      <c r="CX6" s="852"/>
    </row>
    <row r="7" spans="1:102" s="122" customFormat="1" ht="5.25" customHeight="1">
      <c r="A7" s="842"/>
      <c r="B7" s="755"/>
      <c r="C7" s="755"/>
      <c r="D7" s="755"/>
      <c r="E7" s="755"/>
      <c r="F7" s="755"/>
      <c r="G7" s="755"/>
      <c r="H7" s="755"/>
      <c r="I7" s="755"/>
      <c r="J7" s="755"/>
      <c r="K7" s="755"/>
      <c r="L7" s="755"/>
      <c r="M7" s="755"/>
      <c r="N7" s="755"/>
      <c r="O7" s="755"/>
      <c r="P7" s="755"/>
      <c r="Q7" s="755"/>
      <c r="R7" s="755"/>
      <c r="S7" s="755"/>
      <c r="T7" s="755"/>
      <c r="U7" s="755"/>
      <c r="V7" s="755"/>
      <c r="W7" s="755"/>
      <c r="X7" s="755"/>
      <c r="Y7" s="755"/>
      <c r="Z7" s="755"/>
      <c r="AA7" s="755"/>
      <c r="AB7" s="755"/>
      <c r="AC7" s="755"/>
      <c r="AD7" s="755"/>
      <c r="AE7" s="755"/>
      <c r="AF7" s="755"/>
      <c r="AG7" s="755"/>
      <c r="AH7" s="755"/>
      <c r="AI7" s="755"/>
      <c r="AJ7" s="755"/>
      <c r="AK7" s="755"/>
      <c r="AL7" s="755"/>
      <c r="AM7" s="755"/>
      <c r="AN7" s="755"/>
      <c r="AO7" s="755"/>
      <c r="AP7" s="755"/>
      <c r="AQ7" s="755"/>
      <c r="AR7" s="755"/>
      <c r="AS7" s="755"/>
      <c r="AT7" s="755"/>
      <c r="AU7" s="755"/>
      <c r="AV7" s="755"/>
      <c r="AW7" s="755"/>
      <c r="AX7" s="755"/>
      <c r="AY7" s="755"/>
      <c r="AZ7" s="755"/>
      <c r="BA7" s="755"/>
      <c r="BB7" s="755"/>
      <c r="BC7" s="755"/>
      <c r="BD7" s="755"/>
      <c r="BE7" s="755"/>
      <c r="BF7" s="755"/>
      <c r="BG7" s="755"/>
      <c r="BH7" s="755"/>
      <c r="BI7" s="755"/>
      <c r="BJ7" s="755"/>
      <c r="BK7" s="755"/>
      <c r="BL7" s="755"/>
      <c r="BM7" s="755"/>
      <c r="BN7" s="755"/>
      <c r="BO7" s="755"/>
      <c r="BP7" s="755"/>
      <c r="BQ7" s="755"/>
      <c r="BR7" s="755"/>
      <c r="BS7" s="755"/>
      <c r="BT7" s="755"/>
      <c r="BU7" s="755"/>
      <c r="BV7" s="755"/>
      <c r="BW7" s="755"/>
      <c r="BX7" s="755"/>
      <c r="BY7" s="755"/>
      <c r="BZ7" s="755"/>
      <c r="CA7" s="755"/>
      <c r="CB7" s="755"/>
      <c r="CC7" s="755"/>
      <c r="CD7" s="755"/>
      <c r="CE7" s="755"/>
      <c r="CF7" s="755"/>
      <c r="CG7" s="755"/>
      <c r="CH7" s="755"/>
      <c r="CI7" s="755"/>
      <c r="CJ7" s="755"/>
      <c r="CK7" s="755"/>
      <c r="CL7" s="755"/>
      <c r="CM7" s="755"/>
      <c r="CN7" s="755"/>
      <c r="CO7" s="755"/>
      <c r="CP7" s="755"/>
      <c r="CQ7" s="755"/>
      <c r="CR7" s="755"/>
      <c r="CS7" s="755"/>
      <c r="CT7" s="755"/>
      <c r="CU7" s="755"/>
      <c r="CV7" s="755"/>
      <c r="CW7" s="755"/>
      <c r="CX7" s="854"/>
    </row>
    <row r="8" spans="1:102" ht="11.25" customHeight="1">
      <c r="A8" s="842"/>
      <c r="B8" s="729" t="s">
        <v>446</v>
      </c>
      <c r="C8" s="307" t="s">
        <v>276</v>
      </c>
      <c r="D8" s="240">
        <v>1000</v>
      </c>
      <c r="E8" s="843">
        <v>120</v>
      </c>
      <c r="F8" s="844">
        <v>23</v>
      </c>
      <c r="G8" s="843">
        <v>42.2</v>
      </c>
      <c r="H8" s="835" t="s">
        <v>427</v>
      </c>
      <c r="I8" s="846">
        <v>1500</v>
      </c>
      <c r="J8" s="846">
        <v>15000</v>
      </c>
      <c r="K8" s="847">
        <v>350</v>
      </c>
      <c r="L8" s="855" t="s">
        <v>388</v>
      </c>
      <c r="M8" s="849" t="s">
        <v>389</v>
      </c>
      <c r="N8" s="846">
        <v>8500</v>
      </c>
      <c r="O8" s="846">
        <v>205</v>
      </c>
      <c r="P8" s="248">
        <v>10</v>
      </c>
      <c r="Q8" s="249" t="s">
        <v>328</v>
      </c>
      <c r="R8" s="850">
        <v>8</v>
      </c>
      <c r="S8" s="851"/>
      <c r="T8" s="212"/>
      <c r="U8" s="213"/>
      <c r="V8" s="251"/>
      <c r="W8" s="251"/>
      <c r="X8" s="167"/>
      <c r="Y8" s="251"/>
      <c r="Z8" s="169"/>
      <c r="AA8" s="251"/>
      <c r="AB8" s="251"/>
      <c r="AC8" s="251"/>
      <c r="AD8" s="251"/>
      <c r="AE8" s="222"/>
      <c r="AF8" s="251"/>
      <c r="AG8" s="251"/>
      <c r="AH8" s="251"/>
      <c r="AI8" s="251"/>
      <c r="AJ8" s="251"/>
      <c r="AK8" s="251"/>
      <c r="AL8" s="228"/>
      <c r="AM8" s="251"/>
      <c r="AN8" s="251"/>
      <c r="AO8" s="251"/>
      <c r="AP8" s="251"/>
      <c r="AQ8" s="184"/>
      <c r="AR8" s="642"/>
      <c r="AS8" s="642"/>
      <c r="AT8" s="251"/>
      <c r="AU8" s="515"/>
      <c r="AV8" s="515"/>
      <c r="AW8" s="515"/>
      <c r="AX8" s="515"/>
      <c r="AY8" s="515"/>
      <c r="AZ8" s="515"/>
      <c r="BA8" s="515"/>
      <c r="BB8" s="613"/>
      <c r="BC8" s="228"/>
      <c r="BD8" s="228"/>
      <c r="BE8" s="228"/>
      <c r="BF8" s="228"/>
      <c r="BG8" s="228"/>
      <c r="BH8" s="228"/>
      <c r="BI8" s="228"/>
      <c r="BJ8" s="251"/>
      <c r="BK8" s="290"/>
      <c r="BL8" s="290"/>
      <c r="BM8" s="290"/>
      <c r="BN8" s="290"/>
      <c r="BO8" s="251"/>
      <c r="BP8" s="291"/>
      <c r="BQ8" s="251"/>
      <c r="BR8" s="251"/>
      <c r="BS8" s="251"/>
      <c r="BT8" s="259"/>
      <c r="BU8" s="251"/>
      <c r="BV8" s="251"/>
      <c r="BW8" s="251"/>
      <c r="BX8" s="251"/>
      <c r="BY8" s="260"/>
      <c r="BZ8" s="260"/>
      <c r="CA8" s="251"/>
      <c r="CB8" s="261"/>
      <c r="CC8" s="251"/>
      <c r="CD8" s="262"/>
      <c r="CE8" s="251"/>
      <c r="CF8" s="251"/>
      <c r="CG8" s="263"/>
      <c r="CH8" s="251"/>
      <c r="CI8" s="263"/>
      <c r="CJ8" s="263"/>
      <c r="CK8" s="251"/>
      <c r="CL8" s="251"/>
      <c r="CM8" s="251"/>
      <c r="CN8" s="251"/>
      <c r="CO8" s="251"/>
      <c r="CP8" s="251"/>
      <c r="CQ8" s="251"/>
      <c r="CR8" s="251"/>
      <c r="CS8" s="251"/>
      <c r="CT8" s="251"/>
      <c r="CU8" s="251"/>
      <c r="CV8" s="251"/>
      <c r="CW8" s="251"/>
      <c r="CX8" s="856"/>
    </row>
    <row r="9" spans="1:102" ht="11.25" customHeight="1">
      <c r="A9" s="842"/>
      <c r="B9" s="729"/>
      <c r="C9" s="307" t="s">
        <v>277</v>
      </c>
      <c r="D9" s="265"/>
      <c r="E9" s="830"/>
      <c r="F9" s="625"/>
      <c r="G9" s="830"/>
      <c r="H9" s="835"/>
      <c r="I9" s="833"/>
      <c r="J9" s="833"/>
      <c r="K9" s="630"/>
      <c r="L9" s="751"/>
      <c r="M9" s="835"/>
      <c r="N9" s="833"/>
      <c r="O9" s="833"/>
      <c r="P9" s="248"/>
      <c r="Q9" s="249" t="s">
        <v>257</v>
      </c>
      <c r="R9" s="850">
        <v>1</v>
      </c>
      <c r="S9" s="851"/>
      <c r="T9" s="212"/>
      <c r="U9" s="251"/>
      <c r="V9" s="251"/>
      <c r="W9" s="251"/>
      <c r="X9" s="167"/>
      <c r="Y9" s="251"/>
      <c r="Z9" s="251"/>
      <c r="AA9" s="251"/>
      <c r="AB9" s="251"/>
      <c r="AC9" s="251"/>
      <c r="AD9" s="251"/>
      <c r="AE9" s="251"/>
      <c r="AF9" s="251"/>
      <c r="AG9" s="251"/>
      <c r="AH9" s="251"/>
      <c r="AI9" s="251"/>
      <c r="AJ9" s="251"/>
      <c r="AK9" s="251"/>
      <c r="AL9" s="228"/>
      <c r="AM9" s="251"/>
      <c r="AN9" s="251"/>
      <c r="AO9" s="251"/>
      <c r="AP9" s="251"/>
      <c r="AQ9" s="252"/>
      <c r="AR9" s="252"/>
      <c r="AS9" s="252"/>
      <c r="AT9" s="251"/>
      <c r="AU9" s="515"/>
      <c r="AV9" s="515"/>
      <c r="AW9" s="515"/>
      <c r="AX9" s="515"/>
      <c r="AY9" s="515"/>
      <c r="AZ9" s="515"/>
      <c r="BA9" s="515"/>
      <c r="BB9" s="613"/>
      <c r="BC9" s="228"/>
      <c r="BD9" s="228"/>
      <c r="BE9" s="228"/>
      <c r="BF9" s="228"/>
      <c r="BG9" s="228"/>
      <c r="BH9" s="228"/>
      <c r="BI9" s="228"/>
      <c r="BJ9" s="251"/>
      <c r="BK9" s="290"/>
      <c r="BL9" s="290"/>
      <c r="BM9" s="290"/>
      <c r="BN9" s="290"/>
      <c r="BO9" s="251"/>
      <c r="BP9" s="251"/>
      <c r="BQ9" s="251"/>
      <c r="BR9" s="251"/>
      <c r="BS9" s="251"/>
      <c r="BT9" s="251"/>
      <c r="BU9" s="251"/>
      <c r="BV9" s="251"/>
      <c r="BW9" s="251"/>
      <c r="BX9" s="251"/>
      <c r="BY9" s="251"/>
      <c r="BZ9" s="251"/>
      <c r="CA9" s="251"/>
      <c r="CB9" s="251"/>
      <c r="CC9" s="251"/>
      <c r="CD9" s="251"/>
      <c r="CE9" s="251"/>
      <c r="CF9" s="251"/>
      <c r="CG9" s="251"/>
      <c r="CH9" s="251"/>
      <c r="CI9" s="251"/>
      <c r="CJ9" s="263"/>
      <c r="CK9" s="263"/>
      <c r="CL9" s="251"/>
      <c r="CM9" s="251"/>
      <c r="CN9" s="251"/>
      <c r="CO9" s="251"/>
      <c r="CP9" s="251"/>
      <c r="CQ9" s="251"/>
      <c r="CR9" s="251"/>
      <c r="CS9" s="251"/>
      <c r="CT9" s="251"/>
      <c r="CU9" s="251"/>
      <c r="CV9" s="251"/>
      <c r="CW9" s="251"/>
      <c r="CX9" s="856"/>
    </row>
    <row r="10" spans="1:102" ht="15" customHeight="1">
      <c r="A10" s="842"/>
      <c r="B10" s="729"/>
      <c r="C10" s="265"/>
      <c r="D10" s="265"/>
      <c r="E10" s="830"/>
      <c r="F10" s="625"/>
      <c r="G10" s="830"/>
      <c r="H10" s="835"/>
      <c r="I10" s="833"/>
      <c r="J10" s="833"/>
      <c r="K10" s="630"/>
      <c r="L10" s="751"/>
      <c r="M10" s="835"/>
      <c r="N10" s="833"/>
      <c r="O10" s="833"/>
      <c r="P10" s="248"/>
      <c r="Q10" s="249" t="s">
        <v>259</v>
      </c>
      <c r="R10" s="853">
        <v>1</v>
      </c>
      <c r="S10" s="851"/>
      <c r="T10" s="212"/>
      <c r="U10" s="251"/>
      <c r="V10" s="251"/>
      <c r="W10" s="251"/>
      <c r="X10" s="167"/>
      <c r="Y10" s="274"/>
      <c r="Z10" s="274"/>
      <c r="AA10" s="274"/>
      <c r="AB10" s="274"/>
      <c r="AC10" s="274"/>
      <c r="AD10" s="274"/>
      <c r="AE10" s="274"/>
      <c r="AF10" s="251"/>
      <c r="AG10" s="251"/>
      <c r="AH10" s="251"/>
      <c r="AI10" s="274"/>
      <c r="AJ10" s="274"/>
      <c r="AK10" s="274"/>
      <c r="AL10" s="228"/>
      <c r="AM10" s="274"/>
      <c r="AN10" s="274"/>
      <c r="AO10" s="274"/>
      <c r="AP10" s="274"/>
      <c r="AQ10" s="276"/>
      <c r="AR10" s="276"/>
      <c r="AS10" s="276"/>
      <c r="AT10" s="274"/>
      <c r="AU10" s="515"/>
      <c r="AV10" s="515"/>
      <c r="AW10" s="515"/>
      <c r="AX10" s="515"/>
      <c r="AY10" s="515"/>
      <c r="AZ10" s="515"/>
      <c r="BA10" s="515"/>
      <c r="BB10" s="613"/>
      <c r="BC10" s="228"/>
      <c r="BD10" s="228"/>
      <c r="BE10" s="228"/>
      <c r="BF10" s="228"/>
      <c r="BG10" s="228"/>
      <c r="BH10" s="228"/>
      <c r="BI10" s="228"/>
      <c r="BJ10" s="251"/>
      <c r="BK10" s="290"/>
      <c r="BL10" s="290"/>
      <c r="BM10" s="290"/>
      <c r="BN10" s="290"/>
      <c r="BO10" s="251"/>
      <c r="BP10" s="251"/>
      <c r="BQ10" s="251"/>
      <c r="BR10" s="251"/>
      <c r="BS10" s="251"/>
      <c r="BT10" s="251"/>
      <c r="BU10" s="251"/>
      <c r="BV10" s="251"/>
      <c r="BW10" s="251"/>
      <c r="BX10" s="251"/>
      <c r="BY10" s="251"/>
      <c r="BZ10" s="251"/>
      <c r="CA10" s="251"/>
      <c r="CB10" s="251"/>
      <c r="CC10" s="251"/>
      <c r="CD10" s="251"/>
      <c r="CE10" s="251"/>
      <c r="CF10" s="251"/>
      <c r="CG10" s="251"/>
      <c r="CH10" s="251"/>
      <c r="CI10" s="251"/>
      <c r="CJ10" s="263"/>
      <c r="CK10" s="263"/>
      <c r="CL10" s="251"/>
      <c r="CM10" s="251"/>
      <c r="CN10" s="251"/>
      <c r="CO10" s="251"/>
      <c r="CP10" s="251"/>
      <c r="CQ10" s="251"/>
      <c r="CR10" s="251"/>
      <c r="CS10" s="251"/>
      <c r="CT10" s="251"/>
      <c r="CU10" s="251"/>
      <c r="CV10" s="251"/>
      <c r="CW10" s="251"/>
      <c r="CX10" s="856"/>
    </row>
    <row r="11" spans="1:253" s="122" customFormat="1" ht="5.25" customHeight="1">
      <c r="A11" s="842"/>
      <c r="B11" s="856"/>
      <c r="C11" s="856"/>
      <c r="D11" s="856"/>
      <c r="E11" s="856"/>
      <c r="F11" s="856"/>
      <c r="G11" s="856"/>
      <c r="H11" s="856"/>
      <c r="I11" s="856"/>
      <c r="J11" s="856"/>
      <c r="K11" s="856"/>
      <c r="L11" s="856"/>
      <c r="M11" s="856"/>
      <c r="N11" s="856"/>
      <c r="O11" s="856"/>
      <c r="P11" s="856"/>
      <c r="Q11" s="856"/>
      <c r="R11" s="856"/>
      <c r="S11" s="856"/>
      <c r="T11" s="856"/>
      <c r="U11" s="856"/>
      <c r="V11" s="856"/>
      <c r="W11" s="856"/>
      <c r="X11" s="856"/>
      <c r="Y11" s="856"/>
      <c r="Z11" s="856"/>
      <c r="AA11" s="856"/>
      <c r="AB11" s="856"/>
      <c r="AC11" s="856"/>
      <c r="AD11" s="856"/>
      <c r="AE11" s="856"/>
      <c r="AF11" s="856"/>
      <c r="AG11" s="856"/>
      <c r="AH11" s="856"/>
      <c r="AI11" s="856"/>
      <c r="AJ11" s="856"/>
      <c r="AK11" s="856"/>
      <c r="AL11" s="856"/>
      <c r="AM11" s="856"/>
      <c r="AN11" s="856"/>
      <c r="AO11" s="856"/>
      <c r="AP11" s="856"/>
      <c r="AQ11" s="856"/>
      <c r="AR11" s="856"/>
      <c r="AS11" s="856"/>
      <c r="AT11" s="856"/>
      <c r="AU11" s="856"/>
      <c r="AV11" s="856"/>
      <c r="AW11" s="856"/>
      <c r="AX11" s="856"/>
      <c r="AY11" s="856"/>
      <c r="AZ11" s="856"/>
      <c r="BA11" s="856"/>
      <c r="BB11" s="856"/>
      <c r="BC11" s="856"/>
      <c r="BD11" s="856"/>
      <c r="BE11" s="856"/>
      <c r="BF11" s="856"/>
      <c r="BG11" s="856"/>
      <c r="BH11" s="856"/>
      <c r="BI11" s="856"/>
      <c r="BJ11" s="856"/>
      <c r="BK11" s="856"/>
      <c r="BL11" s="856"/>
      <c r="BM11" s="856"/>
      <c r="BN11" s="856"/>
      <c r="BO11" s="856"/>
      <c r="BP11" s="856"/>
      <c r="BQ11" s="856"/>
      <c r="BR11" s="856"/>
      <c r="BS11" s="856"/>
      <c r="BT11" s="856"/>
      <c r="BU11" s="856"/>
      <c r="BV11" s="856"/>
      <c r="BW11" s="856"/>
      <c r="BX11" s="856"/>
      <c r="BY11" s="856"/>
      <c r="BZ11" s="856"/>
      <c r="CA11" s="856"/>
      <c r="CB11" s="856"/>
      <c r="CC11" s="856"/>
      <c r="CD11" s="856"/>
      <c r="CE11" s="856"/>
      <c r="CF11" s="856"/>
      <c r="CG11" s="856"/>
      <c r="CH11" s="856"/>
      <c r="CI11" s="856"/>
      <c r="CJ11" s="856"/>
      <c r="CK11" s="856"/>
      <c r="CL11" s="856"/>
      <c r="CM11" s="856"/>
      <c r="CN11" s="856"/>
      <c r="CO11" s="856"/>
      <c r="CP11" s="856"/>
      <c r="CQ11" s="856"/>
      <c r="CR11" s="856"/>
      <c r="CS11" s="856"/>
      <c r="CT11" s="856"/>
      <c r="CU11" s="856"/>
      <c r="CV11" s="856"/>
      <c r="CW11" s="856"/>
      <c r="CX11" s="856"/>
      <c r="HZ11" s="342"/>
      <c r="IA11" s="342"/>
      <c r="IB11" s="342"/>
      <c r="IC11" s="342"/>
      <c r="ID11" s="342"/>
      <c r="IE11" s="342"/>
      <c r="IF11" s="342"/>
      <c r="IG11" s="342"/>
      <c r="IH11" s="342"/>
      <c r="II11" s="342"/>
      <c r="IJ11" s="342"/>
      <c r="IK11" s="342"/>
      <c r="IL11" s="342"/>
      <c r="IM11" s="342"/>
      <c r="IN11" s="342"/>
      <c r="IO11" s="342"/>
      <c r="IP11" s="342"/>
      <c r="IQ11" s="342"/>
      <c r="IR11" s="342"/>
      <c r="IS11" s="342"/>
    </row>
    <row r="12" spans="1:256" s="132" customFormat="1" ht="11.25" customHeight="1">
      <c r="A12" s="842"/>
      <c r="B12" s="609" t="s">
        <v>447</v>
      </c>
      <c r="C12" s="307" t="s">
        <v>276</v>
      </c>
      <c r="D12" s="380">
        <v>1000</v>
      </c>
      <c r="E12" s="604">
        <v>169</v>
      </c>
      <c r="F12" s="382">
        <v>31</v>
      </c>
      <c r="G12" s="383">
        <v>40</v>
      </c>
      <c r="H12" s="384" t="s">
        <v>448</v>
      </c>
      <c r="I12" s="600">
        <v>1100</v>
      </c>
      <c r="J12" s="600">
        <v>10000</v>
      </c>
      <c r="K12" s="607">
        <v>255</v>
      </c>
      <c r="L12" s="394" t="s">
        <v>388</v>
      </c>
      <c r="M12" s="782" t="s">
        <v>310</v>
      </c>
      <c r="N12" s="600">
        <v>8000</v>
      </c>
      <c r="O12" s="600">
        <v>200</v>
      </c>
      <c r="P12" s="331">
        <v>10</v>
      </c>
      <c r="Q12" s="249" t="s">
        <v>328</v>
      </c>
      <c r="R12" s="620">
        <v>8</v>
      </c>
      <c r="S12" s="211"/>
      <c r="T12" s="212"/>
      <c r="U12" s="213"/>
      <c r="V12" s="390"/>
      <c r="W12" s="390"/>
      <c r="X12" s="167"/>
      <c r="Y12" s="390"/>
      <c r="Z12" s="169"/>
      <c r="AA12" s="390"/>
      <c r="AB12" s="390"/>
      <c r="AC12" s="390"/>
      <c r="AD12" s="390"/>
      <c r="AE12" s="222"/>
      <c r="AF12" s="390"/>
      <c r="AG12" s="390"/>
      <c r="AH12" s="390"/>
      <c r="AI12" s="390"/>
      <c r="AJ12" s="390"/>
      <c r="AK12" s="390"/>
      <c r="AL12" s="181"/>
      <c r="AM12" s="390"/>
      <c r="AN12" s="390"/>
      <c r="AO12" s="390"/>
      <c r="AP12" s="390"/>
      <c r="AQ12" s="184"/>
      <c r="AR12" s="390"/>
      <c r="AS12" s="390"/>
      <c r="AT12" s="390"/>
      <c r="AU12" s="390"/>
      <c r="AV12" s="390"/>
      <c r="AW12" s="390"/>
      <c r="AX12" s="390"/>
      <c r="AY12" s="390"/>
      <c r="AZ12" s="390"/>
      <c r="BA12" s="390"/>
      <c r="BB12" s="613"/>
      <c r="BC12" s="228"/>
      <c r="BD12" s="228"/>
      <c r="BE12" s="228"/>
      <c r="BF12" s="228"/>
      <c r="BG12" s="228"/>
      <c r="BH12" s="228"/>
      <c r="BI12" s="228"/>
      <c r="BJ12" s="251"/>
      <c r="BK12" s="290"/>
      <c r="BL12" s="290"/>
      <c r="BM12" s="290"/>
      <c r="BN12" s="290"/>
      <c r="BO12" s="251"/>
      <c r="BP12" s="291"/>
      <c r="BQ12" s="251"/>
      <c r="BR12" s="251"/>
      <c r="BS12" s="251"/>
      <c r="BT12" s="259"/>
      <c r="BU12" s="251"/>
      <c r="BV12" s="251"/>
      <c r="BW12" s="251"/>
      <c r="BX12" s="251"/>
      <c r="BY12" s="260"/>
      <c r="BZ12" s="260"/>
      <c r="CA12" s="251"/>
      <c r="CB12" s="261"/>
      <c r="CC12" s="251"/>
      <c r="CD12" s="262"/>
      <c r="CE12" s="251"/>
      <c r="CF12" s="251"/>
      <c r="CG12" s="263"/>
      <c r="CH12" s="251"/>
      <c r="CI12" s="263"/>
      <c r="CJ12" s="263"/>
      <c r="CK12" s="251"/>
      <c r="CL12" s="251"/>
      <c r="CM12" s="251"/>
      <c r="CN12" s="251"/>
      <c r="CO12" s="251"/>
      <c r="CP12" s="251"/>
      <c r="CQ12" s="251"/>
      <c r="CR12" s="251"/>
      <c r="CS12" s="251"/>
      <c r="CT12" s="251"/>
      <c r="CU12" s="251"/>
      <c r="CV12" s="251"/>
      <c r="CW12" s="251"/>
      <c r="CX12" s="856" t="s">
        <v>449</v>
      </c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s="132" customFormat="1" ht="11.25" customHeight="1">
      <c r="A13" s="842"/>
      <c r="B13" s="609"/>
      <c r="C13" s="307" t="s">
        <v>277</v>
      </c>
      <c r="D13" s="323"/>
      <c r="E13" s="604"/>
      <c r="F13" s="605"/>
      <c r="G13" s="604"/>
      <c r="H13" s="606"/>
      <c r="I13" s="600"/>
      <c r="J13" s="600"/>
      <c r="K13" s="607"/>
      <c r="L13" s="394"/>
      <c r="M13" s="782"/>
      <c r="N13" s="600"/>
      <c r="O13" s="600"/>
      <c r="P13" s="331"/>
      <c r="Q13" s="249" t="s">
        <v>257</v>
      </c>
      <c r="R13" s="620">
        <v>1</v>
      </c>
      <c r="S13" s="211"/>
      <c r="T13" s="212"/>
      <c r="U13" s="390"/>
      <c r="V13" s="390"/>
      <c r="W13" s="390"/>
      <c r="X13" s="167"/>
      <c r="Y13" s="390"/>
      <c r="Z13" s="390"/>
      <c r="AA13" s="390"/>
      <c r="AB13" s="390"/>
      <c r="AC13" s="390"/>
      <c r="AD13" s="390"/>
      <c r="AE13" s="390"/>
      <c r="AF13" s="390"/>
      <c r="AG13" s="390"/>
      <c r="AH13" s="390"/>
      <c r="AI13" s="390"/>
      <c r="AJ13" s="390"/>
      <c r="AK13" s="390"/>
      <c r="AL13" s="390"/>
      <c r="AM13" s="390"/>
      <c r="AN13" s="390"/>
      <c r="AO13" s="390"/>
      <c r="AP13" s="390"/>
      <c r="AQ13" s="390"/>
      <c r="AR13" s="390"/>
      <c r="AS13" s="390"/>
      <c r="AT13" s="390"/>
      <c r="AU13" s="390"/>
      <c r="AV13" s="390"/>
      <c r="AW13" s="390"/>
      <c r="AX13" s="390"/>
      <c r="AY13" s="390"/>
      <c r="AZ13" s="390"/>
      <c r="BA13" s="390"/>
      <c r="BB13" s="613"/>
      <c r="BC13" s="228"/>
      <c r="BD13" s="228"/>
      <c r="BE13" s="228"/>
      <c r="BF13" s="228"/>
      <c r="BG13" s="228"/>
      <c r="BH13" s="228"/>
      <c r="BI13" s="228"/>
      <c r="BJ13" s="251"/>
      <c r="BK13" s="290"/>
      <c r="BL13" s="290"/>
      <c r="BM13" s="290"/>
      <c r="BN13" s="290"/>
      <c r="BO13" s="251"/>
      <c r="BP13" s="251"/>
      <c r="BQ13" s="251"/>
      <c r="BR13" s="251"/>
      <c r="BS13" s="251"/>
      <c r="BT13" s="251"/>
      <c r="BU13" s="251"/>
      <c r="BV13" s="251"/>
      <c r="BW13" s="251"/>
      <c r="BX13" s="251"/>
      <c r="BY13" s="251"/>
      <c r="BZ13" s="251"/>
      <c r="CA13" s="251"/>
      <c r="CB13" s="251"/>
      <c r="CC13" s="251"/>
      <c r="CD13" s="251"/>
      <c r="CE13" s="251"/>
      <c r="CF13" s="251"/>
      <c r="CG13" s="251"/>
      <c r="CH13" s="251"/>
      <c r="CI13" s="251"/>
      <c r="CJ13" s="263"/>
      <c r="CK13" s="263"/>
      <c r="CL13" s="251"/>
      <c r="CM13" s="251"/>
      <c r="CN13" s="251"/>
      <c r="CO13" s="251"/>
      <c r="CP13" s="251"/>
      <c r="CQ13" s="251"/>
      <c r="CR13" s="251"/>
      <c r="CS13" s="251"/>
      <c r="CT13" s="251"/>
      <c r="CU13" s="251"/>
      <c r="CV13" s="251"/>
      <c r="CW13" s="251"/>
      <c r="CX13" s="856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s="132" customFormat="1" ht="12">
      <c r="A14" s="842"/>
      <c r="B14" s="609"/>
      <c r="C14" s="323"/>
      <c r="D14" s="323"/>
      <c r="E14" s="604"/>
      <c r="F14" s="605"/>
      <c r="G14" s="604"/>
      <c r="H14" s="606"/>
      <c r="I14" s="600"/>
      <c r="J14" s="600"/>
      <c r="K14" s="607"/>
      <c r="L14" s="394"/>
      <c r="M14" s="782"/>
      <c r="N14" s="600"/>
      <c r="O14" s="600"/>
      <c r="P14" s="331"/>
      <c r="Q14" s="249" t="s">
        <v>259</v>
      </c>
      <c r="R14" s="620">
        <v>1</v>
      </c>
      <c r="S14" s="211"/>
      <c r="T14" s="212"/>
      <c r="U14" s="390"/>
      <c r="V14" s="390"/>
      <c r="W14" s="390"/>
      <c r="X14" s="167"/>
      <c r="Y14" s="390"/>
      <c r="Z14" s="390"/>
      <c r="AA14" s="390"/>
      <c r="AB14" s="390"/>
      <c r="AC14" s="390"/>
      <c r="AD14" s="390"/>
      <c r="AE14" s="390"/>
      <c r="AF14" s="390"/>
      <c r="AG14" s="390"/>
      <c r="AH14" s="390"/>
      <c r="AI14" s="390"/>
      <c r="AJ14" s="390"/>
      <c r="AK14" s="390"/>
      <c r="AL14" s="390"/>
      <c r="AM14" s="390"/>
      <c r="AN14" s="390"/>
      <c r="AO14" s="390"/>
      <c r="AP14" s="390"/>
      <c r="AQ14" s="390"/>
      <c r="AR14" s="390"/>
      <c r="AS14" s="390"/>
      <c r="AT14" s="390"/>
      <c r="AU14" s="390"/>
      <c r="AV14" s="390"/>
      <c r="AW14" s="390"/>
      <c r="AX14" s="390"/>
      <c r="AY14" s="390"/>
      <c r="AZ14" s="390"/>
      <c r="BA14" s="390"/>
      <c r="BB14" s="613"/>
      <c r="BC14" s="228"/>
      <c r="BD14" s="228"/>
      <c r="BE14" s="228"/>
      <c r="BF14" s="228"/>
      <c r="BG14" s="228"/>
      <c r="BH14" s="228"/>
      <c r="BI14" s="228"/>
      <c r="BJ14" s="251"/>
      <c r="BK14" s="290"/>
      <c r="BL14" s="290"/>
      <c r="BM14" s="290"/>
      <c r="BN14" s="290"/>
      <c r="BO14" s="251"/>
      <c r="BP14" s="251"/>
      <c r="BQ14" s="251"/>
      <c r="BR14" s="251"/>
      <c r="BS14" s="251"/>
      <c r="BT14" s="251"/>
      <c r="BU14" s="251"/>
      <c r="BV14" s="251"/>
      <c r="BW14" s="251"/>
      <c r="BX14" s="251"/>
      <c r="BY14" s="251"/>
      <c r="BZ14" s="251"/>
      <c r="CA14" s="251"/>
      <c r="CB14" s="251"/>
      <c r="CC14" s="251"/>
      <c r="CD14" s="251"/>
      <c r="CE14" s="251"/>
      <c r="CF14" s="251"/>
      <c r="CG14" s="251"/>
      <c r="CH14" s="251"/>
      <c r="CI14" s="251"/>
      <c r="CJ14" s="263"/>
      <c r="CK14" s="263"/>
      <c r="CL14" s="251"/>
      <c r="CM14" s="251"/>
      <c r="CN14" s="251"/>
      <c r="CO14" s="251"/>
      <c r="CP14" s="251"/>
      <c r="CQ14" s="251"/>
      <c r="CR14" s="251"/>
      <c r="CS14" s="251"/>
      <c r="CT14" s="251"/>
      <c r="CU14" s="251"/>
      <c r="CV14" s="251"/>
      <c r="CW14" s="251"/>
      <c r="CX14" s="856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s="132" customFormat="1" ht="6" customHeight="1">
      <c r="A15" s="842"/>
      <c r="B15" s="854"/>
      <c r="C15" s="854"/>
      <c r="D15" s="854"/>
      <c r="E15" s="854"/>
      <c r="F15" s="854"/>
      <c r="G15" s="854"/>
      <c r="H15" s="854"/>
      <c r="I15" s="854"/>
      <c r="J15" s="854"/>
      <c r="K15" s="854"/>
      <c r="L15" s="854"/>
      <c r="M15" s="854"/>
      <c r="N15" s="854"/>
      <c r="O15" s="854"/>
      <c r="P15" s="854"/>
      <c r="Q15" s="854"/>
      <c r="R15" s="854"/>
      <c r="S15" s="854"/>
      <c r="T15" s="854"/>
      <c r="U15" s="854"/>
      <c r="V15" s="854"/>
      <c r="W15" s="854"/>
      <c r="X15" s="854"/>
      <c r="Y15" s="854"/>
      <c r="Z15" s="854"/>
      <c r="AA15" s="854"/>
      <c r="AB15" s="854"/>
      <c r="AC15" s="854"/>
      <c r="AD15" s="854"/>
      <c r="AE15" s="854"/>
      <c r="AF15" s="854"/>
      <c r="AG15" s="854"/>
      <c r="AH15" s="854"/>
      <c r="AI15" s="854"/>
      <c r="AJ15" s="854"/>
      <c r="AK15" s="854"/>
      <c r="AL15" s="854"/>
      <c r="AM15" s="854"/>
      <c r="AN15" s="854"/>
      <c r="AO15" s="854"/>
      <c r="AP15" s="854"/>
      <c r="AQ15" s="854"/>
      <c r="AR15" s="854"/>
      <c r="AS15" s="854"/>
      <c r="AT15" s="854"/>
      <c r="AU15" s="854"/>
      <c r="AV15" s="854"/>
      <c r="AW15" s="854"/>
      <c r="AX15" s="854"/>
      <c r="AY15" s="854"/>
      <c r="AZ15" s="854"/>
      <c r="BA15" s="854"/>
      <c r="BB15" s="854"/>
      <c r="BC15" s="854"/>
      <c r="BD15" s="854"/>
      <c r="BE15" s="854"/>
      <c r="BF15" s="854"/>
      <c r="BG15" s="854"/>
      <c r="BH15" s="854"/>
      <c r="BI15" s="854"/>
      <c r="BJ15" s="854"/>
      <c r="BK15" s="854"/>
      <c r="BL15" s="854"/>
      <c r="BM15" s="854"/>
      <c r="BN15" s="854"/>
      <c r="BO15" s="854"/>
      <c r="BP15" s="854"/>
      <c r="BQ15" s="854"/>
      <c r="BR15" s="854"/>
      <c r="BS15" s="854"/>
      <c r="BT15" s="854"/>
      <c r="BU15" s="854"/>
      <c r="BV15" s="854"/>
      <c r="BW15" s="854"/>
      <c r="BX15" s="854"/>
      <c r="BY15" s="854"/>
      <c r="BZ15" s="854"/>
      <c r="CA15" s="854"/>
      <c r="CB15" s="854"/>
      <c r="CC15" s="854"/>
      <c r="CD15" s="854"/>
      <c r="CE15" s="854"/>
      <c r="CF15" s="854"/>
      <c r="CG15" s="854"/>
      <c r="CH15" s="854"/>
      <c r="CI15" s="854"/>
      <c r="CJ15" s="854"/>
      <c r="CK15" s="854"/>
      <c r="CL15" s="854"/>
      <c r="CM15" s="854"/>
      <c r="CN15" s="854"/>
      <c r="CO15" s="854"/>
      <c r="CP15" s="854"/>
      <c r="CQ15" s="854"/>
      <c r="CR15" s="854"/>
      <c r="CS15" s="854"/>
      <c r="CT15" s="854"/>
      <c r="CU15" s="854"/>
      <c r="CV15" s="854"/>
      <c r="CW15" s="854"/>
      <c r="CX15" s="856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s="132" customFormat="1" ht="12" customHeight="1">
      <c r="A16" s="842"/>
      <c r="B16" s="857" t="s">
        <v>450</v>
      </c>
      <c r="C16" s="307" t="s">
        <v>276</v>
      </c>
      <c r="D16" s="380">
        <v>1000</v>
      </c>
      <c r="E16" s="604">
        <v>180</v>
      </c>
      <c r="F16" s="382">
        <v>31</v>
      </c>
      <c r="G16" s="383">
        <v>42.2</v>
      </c>
      <c r="H16" s="384" t="s">
        <v>451</v>
      </c>
      <c r="I16" s="600">
        <v>1100</v>
      </c>
      <c r="J16" s="600">
        <v>10000</v>
      </c>
      <c r="K16" s="607">
        <v>255</v>
      </c>
      <c r="L16" s="394" t="s">
        <v>388</v>
      </c>
      <c r="M16" s="782" t="s">
        <v>310</v>
      </c>
      <c r="N16" s="600">
        <v>8500</v>
      </c>
      <c r="O16" s="600">
        <v>266</v>
      </c>
      <c r="P16" s="331">
        <v>10</v>
      </c>
      <c r="Q16" s="249" t="s">
        <v>328</v>
      </c>
      <c r="R16" s="620">
        <v>8</v>
      </c>
      <c r="S16" s="211"/>
      <c r="T16" s="212"/>
      <c r="U16" s="213"/>
      <c r="V16" s="390"/>
      <c r="W16" s="390"/>
      <c r="X16" s="167"/>
      <c r="Y16" s="390"/>
      <c r="Z16" s="169"/>
      <c r="AA16" s="390"/>
      <c r="AB16" s="390"/>
      <c r="AC16" s="390"/>
      <c r="AD16" s="390"/>
      <c r="AE16" s="222"/>
      <c r="AF16" s="390"/>
      <c r="AG16" s="390"/>
      <c r="AH16" s="390"/>
      <c r="AI16" s="390"/>
      <c r="AJ16" s="390"/>
      <c r="AK16" s="390"/>
      <c r="AL16" s="181"/>
      <c r="AM16" s="390"/>
      <c r="AN16" s="390"/>
      <c r="AO16" s="390"/>
      <c r="AP16" s="230"/>
      <c r="AQ16" s="184"/>
      <c r="AR16" s="390"/>
      <c r="AS16" s="390"/>
      <c r="AT16" s="390"/>
      <c r="AU16" s="390"/>
      <c r="AV16" s="390"/>
      <c r="AW16" s="390"/>
      <c r="AX16" s="390"/>
      <c r="AY16" s="390"/>
      <c r="AZ16" s="390"/>
      <c r="BA16" s="390"/>
      <c r="BB16" s="613"/>
      <c r="BC16" s="228"/>
      <c r="BD16" s="228"/>
      <c r="BE16" s="228"/>
      <c r="BF16" s="228"/>
      <c r="BG16" s="228"/>
      <c r="BH16" s="228"/>
      <c r="BI16" s="228"/>
      <c r="BJ16" s="251"/>
      <c r="BK16" s="290"/>
      <c r="BL16" s="290"/>
      <c r="BM16" s="290"/>
      <c r="BN16" s="290"/>
      <c r="BO16" s="251"/>
      <c r="BP16" s="291"/>
      <c r="BQ16" s="251"/>
      <c r="BR16" s="251"/>
      <c r="BS16" s="251"/>
      <c r="BT16" s="259"/>
      <c r="BU16" s="251"/>
      <c r="BV16" s="199"/>
      <c r="BW16" s="251"/>
      <c r="BX16" s="251"/>
      <c r="BY16" s="260"/>
      <c r="BZ16" s="260"/>
      <c r="CA16" s="251"/>
      <c r="CB16" s="261"/>
      <c r="CC16" s="251"/>
      <c r="CD16" s="262"/>
      <c r="CE16" s="251"/>
      <c r="CF16" s="251"/>
      <c r="CG16" s="263"/>
      <c r="CH16" s="251"/>
      <c r="CI16" s="263"/>
      <c r="CJ16" s="263"/>
      <c r="CK16" s="251"/>
      <c r="CL16" s="251"/>
      <c r="CM16" s="263"/>
      <c r="CN16" s="251"/>
      <c r="CO16" s="251"/>
      <c r="CP16" s="251"/>
      <c r="CQ16" s="251"/>
      <c r="CR16" s="251"/>
      <c r="CS16" s="251"/>
      <c r="CT16" s="251"/>
      <c r="CU16" s="251"/>
      <c r="CV16" s="251"/>
      <c r="CW16" s="251"/>
      <c r="CX16" s="85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s="132" customFormat="1" ht="12">
      <c r="A17" s="842"/>
      <c r="B17" s="857"/>
      <c r="C17" s="307" t="s">
        <v>277</v>
      </c>
      <c r="D17" s="323"/>
      <c r="E17" s="604"/>
      <c r="F17" s="605"/>
      <c r="G17" s="604"/>
      <c r="H17" s="606"/>
      <c r="I17" s="600"/>
      <c r="J17" s="600"/>
      <c r="K17" s="607"/>
      <c r="L17" s="394"/>
      <c r="M17" s="782"/>
      <c r="N17" s="600"/>
      <c r="O17" s="600"/>
      <c r="P17" s="331"/>
      <c r="Q17" s="249" t="s">
        <v>257</v>
      </c>
      <c r="R17" s="620">
        <v>1</v>
      </c>
      <c r="S17" s="211"/>
      <c r="T17" s="212"/>
      <c r="U17" s="390"/>
      <c r="V17" s="390"/>
      <c r="W17" s="390"/>
      <c r="X17" s="167"/>
      <c r="Y17" s="390"/>
      <c r="Z17" s="390"/>
      <c r="AA17" s="390"/>
      <c r="AB17" s="390"/>
      <c r="AC17" s="390"/>
      <c r="AD17" s="390"/>
      <c r="AE17" s="390"/>
      <c r="AF17" s="390"/>
      <c r="AG17" s="390"/>
      <c r="AH17" s="390"/>
      <c r="AI17" s="390"/>
      <c r="AJ17" s="390"/>
      <c r="AK17" s="390"/>
      <c r="AL17" s="390"/>
      <c r="AM17" s="390"/>
      <c r="AN17" s="390"/>
      <c r="AO17" s="390"/>
      <c r="AP17" s="230"/>
      <c r="AQ17" s="390"/>
      <c r="AR17" s="390"/>
      <c r="AS17" s="390"/>
      <c r="AT17" s="390"/>
      <c r="AU17" s="390"/>
      <c r="AV17" s="390"/>
      <c r="AW17" s="390"/>
      <c r="AX17" s="390"/>
      <c r="AY17" s="390"/>
      <c r="AZ17" s="390"/>
      <c r="BA17" s="390"/>
      <c r="BB17" s="613"/>
      <c r="BC17" s="228"/>
      <c r="BD17" s="228"/>
      <c r="BE17" s="228"/>
      <c r="BF17" s="228"/>
      <c r="BG17" s="228"/>
      <c r="BH17" s="228"/>
      <c r="BI17" s="228"/>
      <c r="BJ17" s="251"/>
      <c r="BK17" s="290"/>
      <c r="BL17" s="290"/>
      <c r="BM17" s="290"/>
      <c r="BN17" s="290"/>
      <c r="BO17" s="251"/>
      <c r="BP17" s="251"/>
      <c r="BQ17" s="251"/>
      <c r="BR17" s="251"/>
      <c r="BS17" s="251"/>
      <c r="BT17" s="251"/>
      <c r="BU17" s="251"/>
      <c r="BV17" s="251"/>
      <c r="BW17" s="251"/>
      <c r="BX17" s="251"/>
      <c r="BY17" s="251"/>
      <c r="BZ17" s="251"/>
      <c r="CA17" s="251"/>
      <c r="CB17" s="251"/>
      <c r="CC17" s="251"/>
      <c r="CD17" s="251"/>
      <c r="CE17" s="251"/>
      <c r="CF17" s="251"/>
      <c r="CG17" s="251"/>
      <c r="CH17" s="251"/>
      <c r="CI17" s="251"/>
      <c r="CJ17" s="263"/>
      <c r="CK17" s="263"/>
      <c r="CL17" s="251"/>
      <c r="CM17" s="251"/>
      <c r="CN17" s="251"/>
      <c r="CO17" s="251"/>
      <c r="CP17" s="251"/>
      <c r="CQ17" s="251"/>
      <c r="CR17" s="251"/>
      <c r="CS17" s="251"/>
      <c r="CT17" s="251"/>
      <c r="CU17" s="251"/>
      <c r="CV17" s="251"/>
      <c r="CW17" s="251"/>
      <c r="CX17" s="856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256" s="132" customFormat="1" ht="12">
      <c r="A18" s="842"/>
      <c r="B18" s="857"/>
      <c r="C18" s="323"/>
      <c r="D18" s="323"/>
      <c r="E18" s="604"/>
      <c r="F18" s="605"/>
      <c r="G18" s="604"/>
      <c r="H18" s="606"/>
      <c r="I18" s="600"/>
      <c r="J18" s="600"/>
      <c r="K18" s="607"/>
      <c r="L18" s="394"/>
      <c r="M18" s="782"/>
      <c r="N18" s="600"/>
      <c r="O18" s="600"/>
      <c r="P18" s="331"/>
      <c r="Q18" s="249" t="s">
        <v>259</v>
      </c>
      <c r="R18" s="620">
        <v>1</v>
      </c>
      <c r="S18" s="211"/>
      <c r="T18" s="212"/>
      <c r="U18" s="390"/>
      <c r="V18" s="390"/>
      <c r="W18" s="390"/>
      <c r="X18" s="167"/>
      <c r="Y18" s="390"/>
      <c r="Z18" s="390"/>
      <c r="AA18" s="390"/>
      <c r="AB18" s="390"/>
      <c r="AC18" s="390"/>
      <c r="AD18" s="390"/>
      <c r="AE18" s="390"/>
      <c r="AF18" s="390"/>
      <c r="AG18" s="390"/>
      <c r="AH18" s="390"/>
      <c r="AI18" s="390"/>
      <c r="AJ18" s="390"/>
      <c r="AK18" s="390"/>
      <c r="AL18" s="390"/>
      <c r="AM18" s="390"/>
      <c r="AN18" s="390"/>
      <c r="AO18" s="390"/>
      <c r="AP18" s="230"/>
      <c r="AQ18" s="390"/>
      <c r="AR18" s="390"/>
      <c r="AS18" s="390"/>
      <c r="AT18" s="390"/>
      <c r="AU18" s="390"/>
      <c r="AV18" s="390"/>
      <c r="AW18" s="390"/>
      <c r="AX18" s="390"/>
      <c r="AY18" s="390"/>
      <c r="AZ18" s="390"/>
      <c r="BA18" s="390"/>
      <c r="BB18" s="613"/>
      <c r="BC18" s="228"/>
      <c r="BD18" s="228"/>
      <c r="BE18" s="228"/>
      <c r="BF18" s="228"/>
      <c r="BG18" s="228"/>
      <c r="BH18" s="228"/>
      <c r="BI18" s="228"/>
      <c r="BJ18" s="251"/>
      <c r="BK18" s="290"/>
      <c r="BL18" s="290"/>
      <c r="BM18" s="290"/>
      <c r="BN18" s="290"/>
      <c r="BO18" s="251"/>
      <c r="BP18" s="251"/>
      <c r="BQ18" s="251"/>
      <c r="BR18" s="251"/>
      <c r="BS18" s="251"/>
      <c r="BT18" s="251"/>
      <c r="BU18" s="251"/>
      <c r="BV18" s="251"/>
      <c r="BW18" s="251"/>
      <c r="BX18" s="251"/>
      <c r="BY18" s="251"/>
      <c r="BZ18" s="251"/>
      <c r="CA18" s="251"/>
      <c r="CB18" s="251"/>
      <c r="CC18" s="251"/>
      <c r="CD18" s="251"/>
      <c r="CE18" s="251"/>
      <c r="CF18" s="251"/>
      <c r="CG18" s="251"/>
      <c r="CH18" s="251"/>
      <c r="CI18" s="251"/>
      <c r="CJ18" s="263"/>
      <c r="CK18" s="263"/>
      <c r="CL18" s="251"/>
      <c r="CM18" s="251"/>
      <c r="CN18" s="251"/>
      <c r="CO18" s="251"/>
      <c r="CP18" s="251"/>
      <c r="CQ18" s="251"/>
      <c r="CR18" s="251"/>
      <c r="CS18" s="251"/>
      <c r="CT18" s="251"/>
      <c r="CU18" s="251"/>
      <c r="CV18" s="251"/>
      <c r="CW18" s="251"/>
      <c r="CX18" s="856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  <c r="IU18"/>
      <c r="IV18"/>
    </row>
    <row r="19" spans="1:102" s="122" customFormat="1" ht="5.25" customHeight="1">
      <c r="A19" s="854"/>
      <c r="B19" s="854"/>
      <c r="C19" s="854"/>
      <c r="D19" s="854"/>
      <c r="E19" s="854"/>
      <c r="F19" s="854"/>
      <c r="G19" s="854"/>
      <c r="H19" s="854"/>
      <c r="I19" s="854"/>
      <c r="J19" s="854"/>
      <c r="K19" s="854"/>
      <c r="L19" s="854"/>
      <c r="M19" s="854"/>
      <c r="N19" s="854"/>
      <c r="O19" s="854"/>
      <c r="P19" s="854"/>
      <c r="Q19" s="854"/>
      <c r="R19" s="854"/>
      <c r="S19" s="854"/>
      <c r="T19" s="854"/>
      <c r="U19" s="854"/>
      <c r="V19" s="854"/>
      <c r="W19" s="854"/>
      <c r="X19" s="854"/>
      <c r="Y19" s="854"/>
      <c r="Z19" s="854"/>
      <c r="AA19" s="854"/>
      <c r="AB19" s="854"/>
      <c r="AC19" s="854"/>
      <c r="AD19" s="854"/>
      <c r="AE19" s="854"/>
      <c r="AF19" s="854"/>
      <c r="AG19" s="854"/>
      <c r="AH19" s="854"/>
      <c r="AI19" s="854"/>
      <c r="AJ19" s="854"/>
      <c r="AK19" s="854"/>
      <c r="AL19" s="854"/>
      <c r="AM19" s="854"/>
      <c r="AN19" s="854"/>
      <c r="AO19" s="854"/>
      <c r="AP19" s="854"/>
      <c r="AQ19" s="854"/>
      <c r="AR19" s="854"/>
      <c r="AS19" s="854"/>
      <c r="AT19" s="854"/>
      <c r="AU19" s="854"/>
      <c r="AV19" s="854"/>
      <c r="AW19" s="854"/>
      <c r="AX19" s="854"/>
      <c r="AY19" s="854"/>
      <c r="AZ19" s="854"/>
      <c r="BA19" s="854"/>
      <c r="BB19" s="854"/>
      <c r="BC19" s="854"/>
      <c r="BD19" s="854"/>
      <c r="BE19" s="854"/>
      <c r="BF19" s="854"/>
      <c r="BG19" s="854"/>
      <c r="BH19" s="854"/>
      <c r="BI19" s="854"/>
      <c r="BJ19" s="854"/>
      <c r="BK19" s="854"/>
      <c r="BL19" s="854"/>
      <c r="BM19" s="854"/>
      <c r="BN19" s="854"/>
      <c r="BO19" s="854"/>
      <c r="BP19" s="854"/>
      <c r="BQ19" s="854"/>
      <c r="BR19" s="854"/>
      <c r="BS19" s="854"/>
      <c r="BT19" s="854"/>
      <c r="BU19" s="854"/>
      <c r="BV19" s="854"/>
      <c r="BW19" s="854"/>
      <c r="BX19" s="854"/>
      <c r="BY19" s="854"/>
      <c r="BZ19" s="854"/>
      <c r="CA19" s="854"/>
      <c r="CB19" s="854"/>
      <c r="CC19" s="854"/>
      <c r="CD19" s="854"/>
      <c r="CE19" s="854"/>
      <c r="CF19" s="854"/>
      <c r="CG19" s="854"/>
      <c r="CH19" s="854"/>
      <c r="CI19" s="854"/>
      <c r="CJ19" s="854"/>
      <c r="CK19" s="854"/>
      <c r="CL19" s="854"/>
      <c r="CM19" s="854"/>
      <c r="CN19" s="854"/>
      <c r="CO19" s="854"/>
      <c r="CP19" s="854"/>
      <c r="CQ19" s="854"/>
      <c r="CR19" s="854"/>
      <c r="CS19" s="854"/>
      <c r="CT19" s="854"/>
      <c r="CU19" s="854"/>
      <c r="CV19" s="854"/>
      <c r="CW19" s="854"/>
      <c r="CX19" s="854"/>
    </row>
    <row r="20" spans="1:102" ht="11.25" customHeight="1">
      <c r="A20" s="858" t="s">
        <v>263</v>
      </c>
      <c r="B20" s="859" t="s">
        <v>452</v>
      </c>
      <c r="C20" s="323">
        <v>5170000</v>
      </c>
      <c r="D20" s="323">
        <v>1000</v>
      </c>
      <c r="E20" s="604">
        <v>164.1</v>
      </c>
      <c r="F20" s="605">
        <v>10.4</v>
      </c>
      <c r="G20" s="604">
        <v>96.87</v>
      </c>
      <c r="H20" s="606" t="s">
        <v>453</v>
      </c>
      <c r="I20" s="600">
        <v>1160</v>
      </c>
      <c r="J20" s="600">
        <v>11250</v>
      </c>
      <c r="K20" s="607">
        <v>305</v>
      </c>
      <c r="L20" s="394" t="s">
        <v>454</v>
      </c>
      <c r="M20" s="606" t="s">
        <v>389</v>
      </c>
      <c r="N20" s="600">
        <v>7800</v>
      </c>
      <c r="O20" s="600">
        <f>N20*0.025</f>
        <v>195</v>
      </c>
      <c r="P20" s="366">
        <v>10</v>
      </c>
      <c r="Q20" s="249" t="s">
        <v>328</v>
      </c>
      <c r="R20" s="389">
        <v>8</v>
      </c>
      <c r="S20" s="851"/>
      <c r="T20" s="212"/>
      <c r="U20" s="213"/>
      <c r="V20" s="251"/>
      <c r="W20" s="251"/>
      <c r="X20" s="167"/>
      <c r="Y20" s="251"/>
      <c r="Z20" s="169"/>
      <c r="AA20" s="251"/>
      <c r="AB20" s="251"/>
      <c r="AC20" s="251"/>
      <c r="AD20" s="251"/>
      <c r="AE20" s="222"/>
      <c r="AF20" s="251"/>
      <c r="AG20" s="251"/>
      <c r="AH20" s="251"/>
      <c r="AI20" s="251"/>
      <c r="AJ20" s="251"/>
      <c r="AK20" s="251"/>
      <c r="AL20" s="251"/>
      <c r="AM20" s="251"/>
      <c r="AN20" s="251"/>
      <c r="AO20" s="251"/>
      <c r="AP20" s="251"/>
      <c r="AQ20" s="252"/>
      <c r="AR20" s="642"/>
      <c r="AS20" s="642"/>
      <c r="AT20" s="251"/>
      <c r="AU20" s="515"/>
      <c r="AV20" s="515"/>
      <c r="AW20" s="515"/>
      <c r="AX20" s="515"/>
      <c r="AY20" s="515"/>
      <c r="AZ20" s="515"/>
      <c r="BA20" s="515"/>
      <c r="BB20" s="613"/>
      <c r="BC20" s="228"/>
      <c r="BD20" s="228"/>
      <c r="BE20" s="228"/>
      <c r="BF20" s="228"/>
      <c r="BG20" s="228"/>
      <c r="BH20" s="228"/>
      <c r="BI20" s="228"/>
      <c r="BJ20" s="251"/>
      <c r="BK20" s="290"/>
      <c r="BL20" s="290"/>
      <c r="BM20" s="290"/>
      <c r="BN20" s="290"/>
      <c r="BO20" s="251"/>
      <c r="BP20" s="291"/>
      <c r="BQ20" s="251"/>
      <c r="BR20" s="251"/>
      <c r="BS20" s="251"/>
      <c r="BT20" s="259"/>
      <c r="BU20" s="251"/>
      <c r="BV20" s="251"/>
      <c r="BW20" s="251"/>
      <c r="BX20" s="251"/>
      <c r="BY20" s="260"/>
      <c r="BZ20" s="260"/>
      <c r="CA20" s="251"/>
      <c r="CB20" s="261"/>
      <c r="CC20" s="251"/>
      <c r="CD20" s="262"/>
      <c r="CE20" s="251"/>
      <c r="CF20" s="251"/>
      <c r="CG20" s="263"/>
      <c r="CH20" s="251"/>
      <c r="CI20" s="263"/>
      <c r="CJ20" s="263"/>
      <c r="CK20" s="251"/>
      <c r="CL20" s="251"/>
      <c r="CM20" s="251"/>
      <c r="CN20" s="251"/>
      <c r="CO20" s="251"/>
      <c r="CP20" s="251"/>
      <c r="CQ20" s="251"/>
      <c r="CR20" s="251"/>
      <c r="CS20" s="251"/>
      <c r="CT20" s="251"/>
      <c r="CU20" s="251"/>
      <c r="CV20" s="251"/>
      <c r="CW20" s="251"/>
      <c r="CX20" s="856" t="s">
        <v>449</v>
      </c>
    </row>
    <row r="21" spans="1:102" ht="11.25" customHeight="1">
      <c r="A21" s="858"/>
      <c r="B21" s="859"/>
      <c r="C21" s="323"/>
      <c r="D21" s="323"/>
      <c r="E21" s="604"/>
      <c r="F21" s="605"/>
      <c r="G21" s="604"/>
      <c r="H21" s="606"/>
      <c r="I21" s="600"/>
      <c r="J21" s="600"/>
      <c r="K21" s="607"/>
      <c r="L21" s="394"/>
      <c r="M21" s="606"/>
      <c r="N21" s="600"/>
      <c r="O21" s="600"/>
      <c r="P21" s="366"/>
      <c r="Q21" s="249" t="s">
        <v>257</v>
      </c>
      <c r="R21" s="389">
        <v>1</v>
      </c>
      <c r="S21" s="851"/>
      <c r="T21" s="212"/>
      <c r="U21" s="251"/>
      <c r="V21" s="251"/>
      <c r="W21" s="251"/>
      <c r="X21" s="167"/>
      <c r="Y21" s="251"/>
      <c r="Z21" s="169"/>
      <c r="AA21" s="251"/>
      <c r="AB21" s="251"/>
      <c r="AC21" s="251"/>
      <c r="AD21" s="251"/>
      <c r="AE21" s="251"/>
      <c r="AF21" s="251"/>
      <c r="AG21" s="251"/>
      <c r="AH21" s="251"/>
      <c r="AI21" s="251"/>
      <c r="AJ21" s="251"/>
      <c r="AK21" s="251"/>
      <c r="AL21" s="251"/>
      <c r="AM21" s="251"/>
      <c r="AN21" s="251"/>
      <c r="AO21" s="251"/>
      <c r="AP21" s="251"/>
      <c r="AQ21" s="252"/>
      <c r="AR21" s="252"/>
      <c r="AS21" s="252"/>
      <c r="AT21" s="251"/>
      <c r="AU21" s="515"/>
      <c r="AV21" s="515"/>
      <c r="AW21" s="515"/>
      <c r="AX21" s="515"/>
      <c r="AY21" s="515"/>
      <c r="AZ21" s="515"/>
      <c r="BA21" s="515"/>
      <c r="BB21" s="613"/>
      <c r="BC21" s="228"/>
      <c r="BD21" s="228"/>
      <c r="BE21" s="228"/>
      <c r="BF21" s="228"/>
      <c r="BG21" s="228"/>
      <c r="BH21" s="228"/>
      <c r="BI21" s="228"/>
      <c r="BJ21" s="251"/>
      <c r="BK21" s="290"/>
      <c r="BL21" s="290"/>
      <c r="BM21" s="290"/>
      <c r="BN21" s="290"/>
      <c r="BO21" s="251"/>
      <c r="BP21" s="251"/>
      <c r="BQ21" s="251"/>
      <c r="BR21" s="251"/>
      <c r="BS21" s="251"/>
      <c r="BT21" s="251"/>
      <c r="BU21" s="251"/>
      <c r="BV21" s="251"/>
      <c r="BW21" s="251"/>
      <c r="BX21" s="251"/>
      <c r="BY21" s="260"/>
      <c r="BZ21" s="260"/>
      <c r="CA21" s="251"/>
      <c r="CB21" s="251"/>
      <c r="CC21" s="251"/>
      <c r="CD21" s="251"/>
      <c r="CE21" s="251"/>
      <c r="CF21" s="251"/>
      <c r="CG21" s="251"/>
      <c r="CH21" s="251"/>
      <c r="CI21" s="251"/>
      <c r="CJ21" s="263"/>
      <c r="CK21" s="263"/>
      <c r="CL21" s="251"/>
      <c r="CM21" s="251"/>
      <c r="CN21" s="251"/>
      <c r="CO21" s="251"/>
      <c r="CP21" s="251"/>
      <c r="CQ21" s="251"/>
      <c r="CR21" s="251"/>
      <c r="CS21" s="251"/>
      <c r="CT21" s="251"/>
      <c r="CU21" s="251"/>
      <c r="CV21" s="251"/>
      <c r="CW21" s="251"/>
      <c r="CX21" s="856"/>
    </row>
    <row r="22" spans="1:102" ht="11.25" customHeight="1">
      <c r="A22" s="858"/>
      <c r="B22" s="859"/>
      <c r="C22" s="323"/>
      <c r="D22" s="323"/>
      <c r="E22" s="604"/>
      <c r="F22" s="605"/>
      <c r="G22" s="604"/>
      <c r="H22" s="606"/>
      <c r="I22" s="600"/>
      <c r="J22" s="600"/>
      <c r="K22" s="607"/>
      <c r="L22" s="394"/>
      <c r="M22" s="606"/>
      <c r="N22" s="600"/>
      <c r="O22" s="600"/>
      <c r="P22" s="366"/>
      <c r="Q22" s="249" t="s">
        <v>259</v>
      </c>
      <c r="R22" s="389">
        <v>1</v>
      </c>
      <c r="S22" s="851"/>
      <c r="T22" s="212"/>
      <c r="U22" s="251"/>
      <c r="V22" s="251"/>
      <c r="W22" s="251"/>
      <c r="X22" s="167"/>
      <c r="Y22" s="251"/>
      <c r="Z22" s="169"/>
      <c r="AA22" s="251"/>
      <c r="AB22" s="251"/>
      <c r="AC22" s="251"/>
      <c r="AD22" s="251"/>
      <c r="AE22" s="251"/>
      <c r="AF22" s="251"/>
      <c r="AG22" s="251"/>
      <c r="AH22" s="251"/>
      <c r="AI22" s="251"/>
      <c r="AJ22" s="251"/>
      <c r="AK22" s="251"/>
      <c r="AL22" s="251"/>
      <c r="AM22" s="251"/>
      <c r="AN22" s="251"/>
      <c r="AO22" s="251"/>
      <c r="AP22" s="251"/>
      <c r="AQ22" s="252"/>
      <c r="AR22" s="252"/>
      <c r="AS22" s="252"/>
      <c r="AT22" s="251"/>
      <c r="AU22" s="515"/>
      <c r="AV22" s="515"/>
      <c r="AW22" s="515"/>
      <c r="AX22" s="515"/>
      <c r="AY22" s="515"/>
      <c r="AZ22" s="515"/>
      <c r="BA22" s="515"/>
      <c r="BB22" s="613"/>
      <c r="BC22" s="228"/>
      <c r="BD22" s="228"/>
      <c r="BE22" s="228"/>
      <c r="BF22" s="228"/>
      <c r="BG22" s="228"/>
      <c r="BH22" s="228"/>
      <c r="BI22" s="228"/>
      <c r="BJ22" s="251"/>
      <c r="BK22" s="290"/>
      <c r="BL22" s="290"/>
      <c r="BM22" s="290"/>
      <c r="BN22" s="290"/>
      <c r="BO22" s="251"/>
      <c r="BP22" s="251"/>
      <c r="BQ22" s="251"/>
      <c r="BR22" s="251"/>
      <c r="BS22" s="251"/>
      <c r="BT22" s="251"/>
      <c r="BU22" s="251"/>
      <c r="BV22" s="251"/>
      <c r="BW22" s="251"/>
      <c r="BX22" s="251"/>
      <c r="BY22" s="260"/>
      <c r="BZ22" s="260"/>
      <c r="CA22" s="251"/>
      <c r="CB22" s="251"/>
      <c r="CC22" s="251"/>
      <c r="CD22" s="251"/>
      <c r="CE22" s="251"/>
      <c r="CF22" s="251"/>
      <c r="CG22" s="251"/>
      <c r="CH22" s="251"/>
      <c r="CI22" s="251"/>
      <c r="CJ22" s="263"/>
      <c r="CK22" s="263"/>
      <c r="CL22" s="251"/>
      <c r="CM22" s="251"/>
      <c r="CN22" s="251"/>
      <c r="CO22" s="251"/>
      <c r="CP22" s="251"/>
      <c r="CQ22" s="251"/>
      <c r="CR22" s="251"/>
      <c r="CS22" s="251"/>
      <c r="CT22" s="251"/>
      <c r="CU22" s="251"/>
      <c r="CV22" s="251"/>
      <c r="CW22" s="251"/>
      <c r="CX22" s="856"/>
    </row>
    <row r="23" spans="1:102" s="122" customFormat="1" ht="5.25" customHeight="1">
      <c r="A23" s="858"/>
      <c r="B23" s="856"/>
      <c r="C23" s="856"/>
      <c r="D23" s="856"/>
      <c r="E23" s="856"/>
      <c r="F23" s="856"/>
      <c r="G23" s="856"/>
      <c r="H23" s="856"/>
      <c r="I23" s="856"/>
      <c r="J23" s="856"/>
      <c r="K23" s="856"/>
      <c r="L23" s="856"/>
      <c r="M23" s="856"/>
      <c r="N23" s="856"/>
      <c r="O23" s="856"/>
      <c r="P23" s="856"/>
      <c r="Q23" s="856"/>
      <c r="R23" s="856"/>
      <c r="S23" s="856"/>
      <c r="T23" s="856"/>
      <c r="U23" s="856"/>
      <c r="V23" s="856"/>
      <c r="W23" s="856"/>
      <c r="X23" s="856"/>
      <c r="Y23" s="856"/>
      <c r="Z23" s="856"/>
      <c r="AA23" s="856"/>
      <c r="AB23" s="856"/>
      <c r="AC23" s="856"/>
      <c r="AD23" s="856"/>
      <c r="AE23" s="856"/>
      <c r="AF23" s="856"/>
      <c r="AG23" s="856"/>
      <c r="AH23" s="856"/>
      <c r="AI23" s="856"/>
      <c r="AJ23" s="856"/>
      <c r="AK23" s="856"/>
      <c r="AL23" s="856"/>
      <c r="AM23" s="856"/>
      <c r="AN23" s="856"/>
      <c r="AO23" s="856"/>
      <c r="AP23" s="856"/>
      <c r="AQ23" s="856"/>
      <c r="AR23" s="856"/>
      <c r="AS23" s="856"/>
      <c r="AT23" s="856"/>
      <c r="AU23" s="856"/>
      <c r="AV23" s="856"/>
      <c r="AW23" s="856"/>
      <c r="AX23" s="856"/>
      <c r="AY23" s="856"/>
      <c r="AZ23" s="856"/>
      <c r="BA23" s="856"/>
      <c r="BB23" s="856"/>
      <c r="BC23" s="856"/>
      <c r="BD23" s="856"/>
      <c r="BE23" s="856"/>
      <c r="BF23" s="856"/>
      <c r="BG23" s="856"/>
      <c r="BH23" s="856"/>
      <c r="BI23" s="856"/>
      <c r="BJ23" s="856"/>
      <c r="BK23" s="856"/>
      <c r="BL23" s="856"/>
      <c r="BM23" s="856"/>
      <c r="BN23" s="856"/>
      <c r="BO23" s="856"/>
      <c r="BP23" s="856"/>
      <c r="BQ23" s="856"/>
      <c r="BR23" s="856"/>
      <c r="BS23" s="856"/>
      <c r="BT23" s="856"/>
      <c r="BU23" s="856"/>
      <c r="BV23" s="856"/>
      <c r="BW23" s="856"/>
      <c r="BX23" s="856"/>
      <c r="BY23" s="856"/>
      <c r="BZ23" s="856"/>
      <c r="CA23" s="856"/>
      <c r="CB23" s="856"/>
      <c r="CC23" s="856"/>
      <c r="CD23" s="856"/>
      <c r="CE23" s="856"/>
      <c r="CF23" s="856"/>
      <c r="CG23" s="856"/>
      <c r="CH23" s="856"/>
      <c r="CI23" s="856"/>
      <c r="CJ23" s="856"/>
      <c r="CK23" s="856"/>
      <c r="CL23" s="856"/>
      <c r="CM23" s="856"/>
      <c r="CN23" s="856"/>
      <c r="CO23" s="856"/>
      <c r="CP23" s="856"/>
      <c r="CQ23" s="856"/>
      <c r="CR23" s="856"/>
      <c r="CS23" s="856"/>
      <c r="CT23" s="856"/>
      <c r="CU23" s="856"/>
      <c r="CV23" s="856"/>
      <c r="CW23" s="856"/>
      <c r="CX23" s="856"/>
    </row>
    <row r="24" spans="1:102" ht="11.25" customHeight="1">
      <c r="A24" s="858"/>
      <c r="B24" s="859" t="s">
        <v>455</v>
      </c>
      <c r="C24" s="307" t="s">
        <v>276</v>
      </c>
      <c r="D24" s="323">
        <v>1000</v>
      </c>
      <c r="E24" s="604">
        <v>180</v>
      </c>
      <c r="F24" s="605">
        <v>35</v>
      </c>
      <c r="G24" s="604">
        <v>42</v>
      </c>
      <c r="H24" s="606" t="s">
        <v>453</v>
      </c>
      <c r="I24" s="600">
        <v>1000</v>
      </c>
      <c r="J24" s="600">
        <v>10000</v>
      </c>
      <c r="K24" s="607">
        <v>275</v>
      </c>
      <c r="L24" s="394" t="s">
        <v>454</v>
      </c>
      <c r="M24" s="606" t="s">
        <v>389</v>
      </c>
      <c r="N24" s="600">
        <v>7800</v>
      </c>
      <c r="O24" s="600">
        <f>N24*0.025</f>
        <v>195</v>
      </c>
      <c r="P24" s="366">
        <v>10</v>
      </c>
      <c r="Q24" s="249" t="s">
        <v>328</v>
      </c>
      <c r="R24" s="389">
        <v>8</v>
      </c>
      <c r="S24" s="851"/>
      <c r="T24" s="212"/>
      <c r="U24" s="213"/>
      <c r="V24" s="629"/>
      <c r="W24" s="251"/>
      <c r="X24" s="167"/>
      <c r="Y24" s="251"/>
      <c r="Z24" s="169"/>
      <c r="AA24" s="251"/>
      <c r="AB24" s="251"/>
      <c r="AC24" s="251"/>
      <c r="AD24" s="251"/>
      <c r="AE24" s="222"/>
      <c r="AF24" s="629"/>
      <c r="AG24" s="251"/>
      <c r="AH24" s="251"/>
      <c r="AI24" s="251"/>
      <c r="AJ24" s="251"/>
      <c r="AK24" s="629"/>
      <c r="AL24" s="251"/>
      <c r="AM24" s="251"/>
      <c r="AN24" s="251"/>
      <c r="AO24" s="251"/>
      <c r="AP24" s="251"/>
      <c r="AQ24" s="252"/>
      <c r="AR24" s="642"/>
      <c r="AS24" s="642"/>
      <c r="AT24" s="251"/>
      <c r="AU24" s="515"/>
      <c r="AV24" s="515"/>
      <c r="AW24" s="515"/>
      <c r="AX24" s="515"/>
      <c r="AY24" s="515"/>
      <c r="AZ24" s="515"/>
      <c r="BA24" s="515"/>
      <c r="BB24" s="613"/>
      <c r="BC24" s="228"/>
      <c r="BD24" s="228"/>
      <c r="BE24" s="228"/>
      <c r="BF24" s="228"/>
      <c r="BG24" s="228"/>
      <c r="BH24" s="228"/>
      <c r="BI24" s="228"/>
      <c r="BJ24" s="251"/>
      <c r="BK24" s="290"/>
      <c r="BL24" s="290"/>
      <c r="BM24" s="290"/>
      <c r="BN24" s="290"/>
      <c r="BO24" s="251"/>
      <c r="BP24" s="291"/>
      <c r="BQ24" s="251"/>
      <c r="BR24" s="251"/>
      <c r="BS24" s="251"/>
      <c r="BT24" s="259"/>
      <c r="BU24" s="251"/>
      <c r="BV24" s="251"/>
      <c r="BW24" s="251"/>
      <c r="BX24" s="251"/>
      <c r="BY24" s="260"/>
      <c r="BZ24" s="260"/>
      <c r="CA24" s="251"/>
      <c r="CB24" s="261"/>
      <c r="CC24" s="251"/>
      <c r="CD24" s="262"/>
      <c r="CE24" s="251"/>
      <c r="CF24" s="251"/>
      <c r="CG24" s="263"/>
      <c r="CH24" s="251"/>
      <c r="CI24" s="263"/>
      <c r="CJ24" s="263"/>
      <c r="CK24" s="251"/>
      <c r="CL24" s="251"/>
      <c r="CM24" s="251"/>
      <c r="CN24" s="251"/>
      <c r="CO24" s="251"/>
      <c r="CP24" s="251"/>
      <c r="CQ24" s="251"/>
      <c r="CR24" s="251"/>
      <c r="CS24" s="251"/>
      <c r="CT24" s="251"/>
      <c r="CU24" s="251"/>
      <c r="CV24" s="251"/>
      <c r="CW24" s="251"/>
      <c r="CX24" s="856"/>
    </row>
    <row r="25" spans="1:102" ht="11.25" customHeight="1">
      <c r="A25" s="858"/>
      <c r="B25" s="859"/>
      <c r="C25" s="307" t="s">
        <v>277</v>
      </c>
      <c r="D25" s="323"/>
      <c r="E25" s="604"/>
      <c r="F25" s="605"/>
      <c r="G25" s="604"/>
      <c r="H25" s="606"/>
      <c r="I25" s="600"/>
      <c r="J25" s="600"/>
      <c r="K25" s="607"/>
      <c r="L25" s="394"/>
      <c r="M25" s="606"/>
      <c r="N25" s="600"/>
      <c r="O25" s="600"/>
      <c r="P25" s="366"/>
      <c r="Q25" s="249" t="s">
        <v>257</v>
      </c>
      <c r="R25" s="389">
        <v>1</v>
      </c>
      <c r="S25" s="851"/>
      <c r="T25" s="212"/>
      <c r="U25" s="629"/>
      <c r="V25" s="629"/>
      <c r="W25" s="251"/>
      <c r="X25" s="167"/>
      <c r="Y25" s="251"/>
      <c r="Z25" s="169"/>
      <c r="AA25" s="251"/>
      <c r="AB25" s="251"/>
      <c r="AC25" s="251"/>
      <c r="AD25" s="251"/>
      <c r="AE25" s="251"/>
      <c r="AF25" s="251"/>
      <c r="AG25" s="251"/>
      <c r="AH25" s="251"/>
      <c r="AI25" s="251"/>
      <c r="AJ25" s="251"/>
      <c r="AK25" s="251"/>
      <c r="AL25" s="251"/>
      <c r="AM25" s="251"/>
      <c r="AN25" s="251"/>
      <c r="AO25" s="251"/>
      <c r="AP25" s="251"/>
      <c r="AQ25" s="252"/>
      <c r="AR25" s="252"/>
      <c r="AS25" s="252"/>
      <c r="AT25" s="251"/>
      <c r="AU25" s="515"/>
      <c r="AV25" s="515"/>
      <c r="AW25" s="515"/>
      <c r="AX25" s="515"/>
      <c r="AY25" s="515"/>
      <c r="AZ25" s="515"/>
      <c r="BA25" s="515"/>
      <c r="BB25" s="613"/>
      <c r="BC25" s="228"/>
      <c r="BD25" s="228"/>
      <c r="BE25" s="228"/>
      <c r="BF25" s="228"/>
      <c r="BG25" s="228"/>
      <c r="BH25" s="228"/>
      <c r="BI25" s="228"/>
      <c r="BJ25" s="251"/>
      <c r="BK25" s="290"/>
      <c r="BL25" s="290"/>
      <c r="BM25" s="290"/>
      <c r="BN25" s="290"/>
      <c r="BO25" s="251"/>
      <c r="BP25" s="251"/>
      <c r="BQ25" s="251"/>
      <c r="BR25" s="251"/>
      <c r="BS25" s="251"/>
      <c r="BT25" s="251"/>
      <c r="BU25" s="251"/>
      <c r="BV25" s="251"/>
      <c r="BW25" s="251"/>
      <c r="BX25" s="251"/>
      <c r="BY25" s="260"/>
      <c r="BZ25" s="260"/>
      <c r="CA25" s="251"/>
      <c r="CB25" s="251"/>
      <c r="CC25" s="251"/>
      <c r="CD25" s="251"/>
      <c r="CE25" s="251"/>
      <c r="CF25" s="251"/>
      <c r="CG25" s="251"/>
      <c r="CH25" s="251"/>
      <c r="CI25" s="251"/>
      <c r="CJ25" s="263"/>
      <c r="CK25" s="263"/>
      <c r="CL25" s="251"/>
      <c r="CM25" s="251"/>
      <c r="CN25" s="251"/>
      <c r="CO25" s="251"/>
      <c r="CP25" s="251"/>
      <c r="CQ25" s="251"/>
      <c r="CR25" s="251"/>
      <c r="CS25" s="251"/>
      <c r="CT25" s="251"/>
      <c r="CU25" s="251"/>
      <c r="CV25" s="251"/>
      <c r="CW25" s="251"/>
      <c r="CX25" s="856"/>
    </row>
    <row r="26" spans="1:102" ht="11.25" customHeight="1">
      <c r="A26" s="858"/>
      <c r="B26" s="859"/>
      <c r="C26" s="323"/>
      <c r="D26" s="323"/>
      <c r="E26" s="604"/>
      <c r="F26" s="605"/>
      <c r="G26" s="604"/>
      <c r="H26" s="606"/>
      <c r="I26" s="600"/>
      <c r="J26" s="600"/>
      <c r="K26" s="607"/>
      <c r="L26" s="394"/>
      <c r="M26" s="606"/>
      <c r="N26" s="600"/>
      <c r="O26" s="600"/>
      <c r="P26" s="366"/>
      <c r="Q26" s="249" t="s">
        <v>259</v>
      </c>
      <c r="R26" s="389">
        <v>1</v>
      </c>
      <c r="S26" s="851"/>
      <c r="T26" s="212"/>
      <c r="U26" s="629"/>
      <c r="V26" s="629"/>
      <c r="W26" s="251"/>
      <c r="X26" s="167"/>
      <c r="Y26" s="251"/>
      <c r="Z26" s="169"/>
      <c r="AA26" s="251"/>
      <c r="AB26" s="251"/>
      <c r="AC26" s="251"/>
      <c r="AD26" s="251"/>
      <c r="AE26" s="251"/>
      <c r="AF26" s="251"/>
      <c r="AG26" s="251"/>
      <c r="AH26" s="251"/>
      <c r="AI26" s="251"/>
      <c r="AJ26" s="251"/>
      <c r="AK26" s="251"/>
      <c r="AL26" s="251"/>
      <c r="AM26" s="251"/>
      <c r="AN26" s="251"/>
      <c r="AO26" s="251"/>
      <c r="AP26" s="251"/>
      <c r="AQ26" s="252"/>
      <c r="AR26" s="252"/>
      <c r="AS26" s="252"/>
      <c r="AT26" s="251"/>
      <c r="AU26" s="515"/>
      <c r="AV26" s="515"/>
      <c r="AW26" s="515"/>
      <c r="AX26" s="515"/>
      <c r="AY26" s="515"/>
      <c r="AZ26" s="515"/>
      <c r="BA26" s="515"/>
      <c r="BB26" s="613"/>
      <c r="BC26" s="228"/>
      <c r="BD26" s="228"/>
      <c r="BE26" s="228"/>
      <c r="BF26" s="228"/>
      <c r="BG26" s="228"/>
      <c r="BH26" s="228"/>
      <c r="BI26" s="228"/>
      <c r="BJ26" s="251"/>
      <c r="BK26" s="290"/>
      <c r="BL26" s="290"/>
      <c r="BM26" s="290"/>
      <c r="BN26" s="290"/>
      <c r="BO26" s="251"/>
      <c r="BP26" s="251"/>
      <c r="BQ26" s="251"/>
      <c r="BR26" s="251"/>
      <c r="BS26" s="251"/>
      <c r="BT26" s="251"/>
      <c r="BU26" s="251"/>
      <c r="BV26" s="251"/>
      <c r="BW26" s="251"/>
      <c r="BX26" s="251"/>
      <c r="BY26" s="260"/>
      <c r="BZ26" s="260"/>
      <c r="CA26" s="251"/>
      <c r="CB26" s="251"/>
      <c r="CC26" s="251"/>
      <c r="CD26" s="251"/>
      <c r="CE26" s="251"/>
      <c r="CF26" s="251"/>
      <c r="CG26" s="251"/>
      <c r="CH26" s="251"/>
      <c r="CI26" s="251"/>
      <c r="CJ26" s="263"/>
      <c r="CK26" s="263"/>
      <c r="CL26" s="251"/>
      <c r="CM26" s="251"/>
      <c r="CN26" s="251"/>
      <c r="CO26" s="251"/>
      <c r="CP26" s="251"/>
      <c r="CQ26" s="251"/>
      <c r="CR26" s="251"/>
      <c r="CS26" s="251"/>
      <c r="CT26" s="251"/>
      <c r="CU26" s="251"/>
      <c r="CV26" s="251"/>
      <c r="CW26" s="251"/>
      <c r="CX26" s="856"/>
    </row>
    <row r="27" spans="1:102" s="122" customFormat="1" ht="5.25" customHeight="1">
      <c r="A27" s="854"/>
      <c r="B27" s="854"/>
      <c r="C27" s="854"/>
      <c r="D27" s="854"/>
      <c r="E27" s="854"/>
      <c r="F27" s="854"/>
      <c r="G27" s="854"/>
      <c r="H27" s="854"/>
      <c r="I27" s="854"/>
      <c r="J27" s="854"/>
      <c r="K27" s="854"/>
      <c r="L27" s="854"/>
      <c r="M27" s="854"/>
      <c r="N27" s="854"/>
      <c r="O27" s="854"/>
      <c r="P27" s="854"/>
      <c r="Q27" s="854"/>
      <c r="R27" s="854"/>
      <c r="S27" s="854"/>
      <c r="T27" s="854"/>
      <c r="U27" s="854"/>
      <c r="V27" s="854"/>
      <c r="W27" s="854"/>
      <c r="X27" s="854"/>
      <c r="Y27" s="854"/>
      <c r="Z27" s="854"/>
      <c r="AA27" s="854"/>
      <c r="AB27" s="854"/>
      <c r="AC27" s="854"/>
      <c r="AD27" s="854"/>
      <c r="AE27" s="854"/>
      <c r="AF27" s="854"/>
      <c r="AG27" s="854"/>
      <c r="AH27" s="854"/>
      <c r="AI27" s="854"/>
      <c r="AJ27" s="854"/>
      <c r="AK27" s="854"/>
      <c r="AL27" s="854"/>
      <c r="AM27" s="854"/>
      <c r="AN27" s="854"/>
      <c r="AO27" s="854"/>
      <c r="AP27" s="854"/>
      <c r="AQ27" s="854"/>
      <c r="AR27" s="854"/>
      <c r="AS27" s="854"/>
      <c r="AT27" s="854"/>
      <c r="AU27" s="854"/>
      <c r="AV27" s="854"/>
      <c r="AW27" s="854"/>
      <c r="AX27" s="854"/>
      <c r="AY27" s="854"/>
      <c r="AZ27" s="854"/>
      <c r="BA27" s="854"/>
      <c r="BB27" s="854"/>
      <c r="BC27" s="854"/>
      <c r="BD27" s="854"/>
      <c r="BE27" s="854"/>
      <c r="BF27" s="854"/>
      <c r="BG27" s="854"/>
      <c r="BH27" s="854"/>
      <c r="BI27" s="854"/>
      <c r="BJ27" s="854"/>
      <c r="BK27" s="854"/>
      <c r="BL27" s="854"/>
      <c r="BM27" s="854"/>
      <c r="BN27" s="854"/>
      <c r="BO27" s="854"/>
      <c r="BP27" s="854"/>
      <c r="BQ27" s="854"/>
      <c r="BR27" s="854"/>
      <c r="BS27" s="854"/>
      <c r="BT27" s="854"/>
      <c r="BU27" s="854"/>
      <c r="BV27" s="854"/>
      <c r="BW27" s="854"/>
      <c r="BX27" s="854"/>
      <c r="BY27" s="854"/>
      <c r="BZ27" s="854"/>
      <c r="CA27" s="854"/>
      <c r="CB27" s="854"/>
      <c r="CC27" s="854"/>
      <c r="CD27" s="854"/>
      <c r="CE27" s="854"/>
      <c r="CF27" s="854"/>
      <c r="CG27" s="854"/>
      <c r="CH27" s="854"/>
      <c r="CI27" s="854"/>
      <c r="CJ27" s="854"/>
      <c r="CK27" s="854"/>
      <c r="CL27" s="854"/>
      <c r="CM27" s="854"/>
      <c r="CN27" s="854"/>
      <c r="CO27" s="854"/>
      <c r="CP27" s="854"/>
      <c r="CQ27" s="854"/>
      <c r="CR27" s="854"/>
      <c r="CS27" s="854"/>
      <c r="CT27" s="854"/>
      <c r="CU27" s="854"/>
      <c r="CV27" s="854"/>
      <c r="CW27" s="854"/>
      <c r="CX27" s="854"/>
    </row>
    <row r="28" spans="1:102" ht="11.25" customHeight="1">
      <c r="A28" s="695" t="s">
        <v>268</v>
      </c>
      <c r="B28" s="860" t="s">
        <v>456</v>
      </c>
      <c r="C28" s="265">
        <v>5360000</v>
      </c>
      <c r="D28" s="323">
        <v>1000</v>
      </c>
      <c r="E28" s="861">
        <v>182</v>
      </c>
      <c r="F28" s="625">
        <v>36</v>
      </c>
      <c r="G28" s="862">
        <v>37.7</v>
      </c>
      <c r="H28" s="863" t="s">
        <v>453</v>
      </c>
      <c r="I28" s="832">
        <v>1125</v>
      </c>
      <c r="J28" s="833">
        <v>10000</v>
      </c>
      <c r="K28" s="864">
        <v>300</v>
      </c>
      <c r="L28" s="865" t="s">
        <v>388</v>
      </c>
      <c r="M28" s="835" t="s">
        <v>389</v>
      </c>
      <c r="N28" s="832">
        <v>8750</v>
      </c>
      <c r="O28" s="833">
        <v>218.698</v>
      </c>
      <c r="P28" s="285">
        <v>10</v>
      </c>
      <c r="Q28" s="249" t="s">
        <v>328</v>
      </c>
      <c r="R28" s="850">
        <v>8</v>
      </c>
      <c r="S28" s="851"/>
      <c r="T28" s="212"/>
      <c r="U28" s="213"/>
      <c r="V28" s="629"/>
      <c r="W28" s="251"/>
      <c r="X28" s="251"/>
      <c r="Y28" s="251"/>
      <c r="Z28" s="251"/>
      <c r="AA28" s="251"/>
      <c r="AB28" s="251"/>
      <c r="AC28" s="220"/>
      <c r="AD28" s="251"/>
      <c r="AE28" s="222"/>
      <c r="AF28" s="629"/>
      <c r="AG28" s="251"/>
      <c r="AH28" s="225"/>
      <c r="AI28" s="251"/>
      <c r="AJ28" s="251"/>
      <c r="AK28" s="629"/>
      <c r="AL28" s="228"/>
      <c r="AM28" s="251"/>
      <c r="AN28" s="251"/>
      <c r="AO28" s="251"/>
      <c r="AP28" s="251"/>
      <c r="AQ28" s="252"/>
      <c r="AR28" s="642"/>
      <c r="AS28" s="642"/>
      <c r="AT28" s="251"/>
      <c r="AU28" s="515"/>
      <c r="AV28" s="515"/>
      <c r="AW28" s="515"/>
      <c r="AX28" s="515"/>
      <c r="AY28" s="515"/>
      <c r="AZ28" s="515"/>
      <c r="BA28" s="515"/>
      <c r="BB28" s="613"/>
      <c r="BC28" s="228"/>
      <c r="BD28" s="228"/>
      <c r="BE28" s="228"/>
      <c r="BF28" s="228"/>
      <c r="BG28" s="228"/>
      <c r="BH28" s="228"/>
      <c r="BI28" s="228"/>
      <c r="BJ28" s="251"/>
      <c r="BK28" s="290"/>
      <c r="BL28" s="290"/>
      <c r="BM28" s="290"/>
      <c r="BN28" s="290"/>
      <c r="BO28" s="251"/>
      <c r="BP28" s="291"/>
      <c r="BQ28" s="251"/>
      <c r="BR28" s="251"/>
      <c r="BS28" s="251"/>
      <c r="BT28" s="259"/>
      <c r="BU28" s="251"/>
      <c r="BV28" s="251"/>
      <c r="BW28" s="251"/>
      <c r="BX28" s="251"/>
      <c r="BY28" s="260"/>
      <c r="BZ28" s="260"/>
      <c r="CA28" s="251"/>
      <c r="CB28" s="261"/>
      <c r="CC28" s="251"/>
      <c r="CD28" s="262"/>
      <c r="CE28" s="251"/>
      <c r="CF28" s="251"/>
      <c r="CG28" s="263"/>
      <c r="CH28" s="251"/>
      <c r="CI28" s="263"/>
      <c r="CJ28" s="263"/>
      <c r="CK28" s="251"/>
      <c r="CL28" s="251"/>
      <c r="CM28" s="251"/>
      <c r="CN28" s="251"/>
      <c r="CO28" s="251"/>
      <c r="CP28" s="251"/>
      <c r="CQ28" s="251"/>
      <c r="CR28" s="251"/>
      <c r="CS28" s="251"/>
      <c r="CT28" s="251"/>
      <c r="CU28" s="251"/>
      <c r="CV28" s="251"/>
      <c r="CW28" s="251"/>
      <c r="CX28" s="856" t="s">
        <v>457</v>
      </c>
    </row>
    <row r="29" spans="1:102" ht="11.25" customHeight="1">
      <c r="A29" s="695"/>
      <c r="B29" s="860"/>
      <c r="C29" s="265"/>
      <c r="D29" s="265"/>
      <c r="E29" s="862"/>
      <c r="F29" s="625"/>
      <c r="G29" s="862"/>
      <c r="H29" s="863"/>
      <c r="I29" s="832"/>
      <c r="J29" s="833"/>
      <c r="K29" s="864"/>
      <c r="L29" s="865"/>
      <c r="M29" s="866"/>
      <c r="N29" s="832"/>
      <c r="O29" s="833"/>
      <c r="P29" s="285"/>
      <c r="Q29" s="249" t="s">
        <v>257</v>
      </c>
      <c r="R29" s="850">
        <v>1</v>
      </c>
      <c r="S29" s="851"/>
      <c r="T29" s="212"/>
      <c r="U29" s="251"/>
      <c r="V29" s="251"/>
      <c r="W29" s="251"/>
      <c r="X29" s="251"/>
      <c r="Y29" s="251"/>
      <c r="Z29" s="251"/>
      <c r="AA29" s="251"/>
      <c r="AB29" s="251"/>
      <c r="AC29" s="251"/>
      <c r="AD29" s="251"/>
      <c r="AE29" s="251"/>
      <c r="AF29" s="251"/>
      <c r="AG29" s="251"/>
      <c r="AH29" s="225"/>
      <c r="AI29" s="251"/>
      <c r="AJ29" s="251"/>
      <c r="AK29" s="251"/>
      <c r="AL29" s="228"/>
      <c r="AM29" s="251"/>
      <c r="AN29" s="251"/>
      <c r="AO29" s="251"/>
      <c r="AP29" s="251"/>
      <c r="AQ29" s="252"/>
      <c r="AR29" s="252"/>
      <c r="AS29" s="252"/>
      <c r="AT29" s="251"/>
      <c r="AU29" s="515"/>
      <c r="AV29" s="515"/>
      <c r="AW29" s="515"/>
      <c r="AX29" s="515"/>
      <c r="AY29" s="515"/>
      <c r="AZ29" s="515"/>
      <c r="BA29" s="515"/>
      <c r="BB29" s="613"/>
      <c r="BC29" s="228"/>
      <c r="BD29" s="228"/>
      <c r="BE29" s="228"/>
      <c r="BF29" s="228"/>
      <c r="BG29" s="228"/>
      <c r="BH29" s="228"/>
      <c r="BI29" s="228"/>
      <c r="BJ29" s="251"/>
      <c r="BK29" s="290"/>
      <c r="BL29" s="290"/>
      <c r="BM29" s="290"/>
      <c r="BN29" s="290"/>
      <c r="BO29" s="251"/>
      <c r="BP29" s="251"/>
      <c r="BQ29" s="251"/>
      <c r="BR29" s="251"/>
      <c r="BS29" s="251"/>
      <c r="BT29" s="251"/>
      <c r="BU29" s="251"/>
      <c r="BV29" s="251"/>
      <c r="BW29" s="251"/>
      <c r="BX29" s="251"/>
      <c r="BY29" s="260"/>
      <c r="BZ29" s="260"/>
      <c r="CA29" s="251"/>
      <c r="CB29" s="251"/>
      <c r="CC29" s="251"/>
      <c r="CD29" s="251"/>
      <c r="CE29" s="251"/>
      <c r="CF29" s="251"/>
      <c r="CG29" s="251"/>
      <c r="CH29" s="251"/>
      <c r="CI29" s="251"/>
      <c r="CJ29" s="263"/>
      <c r="CK29" s="263"/>
      <c r="CL29" s="251"/>
      <c r="CM29" s="251"/>
      <c r="CN29" s="251"/>
      <c r="CO29" s="251"/>
      <c r="CP29" s="251"/>
      <c r="CQ29" s="251"/>
      <c r="CR29" s="251"/>
      <c r="CS29" s="251"/>
      <c r="CT29" s="251"/>
      <c r="CU29" s="251"/>
      <c r="CV29" s="251"/>
      <c r="CW29" s="251"/>
      <c r="CX29" s="856"/>
    </row>
    <row r="30" spans="1:102" ht="11.25" customHeight="1">
      <c r="A30" s="695"/>
      <c r="B30" s="860"/>
      <c r="C30" s="265"/>
      <c r="D30" s="265"/>
      <c r="E30" s="862"/>
      <c r="F30" s="625"/>
      <c r="G30" s="862"/>
      <c r="H30" s="863"/>
      <c r="I30" s="832"/>
      <c r="J30" s="833"/>
      <c r="K30" s="864"/>
      <c r="L30" s="865"/>
      <c r="M30" s="866"/>
      <c r="N30" s="832"/>
      <c r="O30" s="833"/>
      <c r="P30" s="285"/>
      <c r="Q30" s="249" t="s">
        <v>259</v>
      </c>
      <c r="R30" s="850">
        <v>1</v>
      </c>
      <c r="S30" s="851"/>
      <c r="T30" s="212"/>
      <c r="U30" s="251"/>
      <c r="V30" s="251"/>
      <c r="W30" s="251"/>
      <c r="X30" s="251"/>
      <c r="Y30" s="251"/>
      <c r="Z30" s="251"/>
      <c r="AA30" s="251"/>
      <c r="AB30" s="251"/>
      <c r="AC30" s="251"/>
      <c r="AD30" s="251"/>
      <c r="AE30" s="251"/>
      <c r="AF30" s="251"/>
      <c r="AG30" s="251"/>
      <c r="AH30" s="225"/>
      <c r="AI30" s="251"/>
      <c r="AJ30" s="251"/>
      <c r="AK30" s="251"/>
      <c r="AL30" s="228"/>
      <c r="AM30" s="251"/>
      <c r="AN30" s="251"/>
      <c r="AO30" s="251"/>
      <c r="AP30" s="251"/>
      <c r="AQ30" s="252"/>
      <c r="AR30" s="252"/>
      <c r="AS30" s="252"/>
      <c r="AT30" s="251"/>
      <c r="AU30" s="515"/>
      <c r="AV30" s="515"/>
      <c r="AW30" s="515"/>
      <c r="AX30" s="515"/>
      <c r="AY30" s="515"/>
      <c r="AZ30" s="515"/>
      <c r="BA30" s="515"/>
      <c r="BB30" s="613"/>
      <c r="BC30" s="228"/>
      <c r="BD30" s="228"/>
      <c r="BE30" s="228"/>
      <c r="BF30" s="228"/>
      <c r="BG30" s="228"/>
      <c r="BH30" s="228"/>
      <c r="BI30" s="228"/>
      <c r="BJ30" s="251"/>
      <c r="BK30" s="290"/>
      <c r="BL30" s="290"/>
      <c r="BM30" s="290"/>
      <c r="BN30" s="290"/>
      <c r="BO30" s="251"/>
      <c r="BP30" s="251"/>
      <c r="BQ30" s="251"/>
      <c r="BR30" s="251"/>
      <c r="BS30" s="251"/>
      <c r="BT30" s="251"/>
      <c r="BU30" s="251"/>
      <c r="BV30" s="251"/>
      <c r="BW30" s="251"/>
      <c r="BX30" s="251"/>
      <c r="BY30" s="260"/>
      <c r="BZ30" s="260"/>
      <c r="CA30" s="251"/>
      <c r="CB30" s="251"/>
      <c r="CC30" s="251"/>
      <c r="CD30" s="251"/>
      <c r="CE30" s="251"/>
      <c r="CF30" s="251"/>
      <c r="CG30" s="251"/>
      <c r="CH30" s="251"/>
      <c r="CI30" s="251"/>
      <c r="CJ30" s="263"/>
      <c r="CK30" s="263"/>
      <c r="CL30" s="251"/>
      <c r="CM30" s="251"/>
      <c r="CN30" s="251"/>
      <c r="CO30" s="251"/>
      <c r="CP30" s="251"/>
      <c r="CQ30" s="251"/>
      <c r="CR30" s="251"/>
      <c r="CS30" s="251"/>
      <c r="CT30" s="251"/>
      <c r="CU30" s="251"/>
      <c r="CV30" s="251"/>
      <c r="CW30" s="251"/>
      <c r="CX30" s="856"/>
    </row>
    <row r="31" spans="1:102" s="122" customFormat="1" ht="5.25" customHeight="1">
      <c r="A31" s="695"/>
      <c r="B31" s="856"/>
      <c r="C31" s="856"/>
      <c r="D31" s="856"/>
      <c r="E31" s="856"/>
      <c r="F31" s="856"/>
      <c r="G31" s="856"/>
      <c r="H31" s="856"/>
      <c r="I31" s="856"/>
      <c r="J31" s="856"/>
      <c r="K31" s="856"/>
      <c r="L31" s="856"/>
      <c r="M31" s="856"/>
      <c r="N31" s="856"/>
      <c r="O31" s="856"/>
      <c r="P31" s="856"/>
      <c r="Q31" s="856"/>
      <c r="R31" s="856"/>
      <c r="S31" s="856"/>
      <c r="T31" s="856"/>
      <c r="U31" s="856"/>
      <c r="V31" s="856"/>
      <c r="W31" s="856"/>
      <c r="X31" s="856"/>
      <c r="Y31" s="856"/>
      <c r="Z31" s="856"/>
      <c r="AA31" s="856"/>
      <c r="AB31" s="856"/>
      <c r="AC31" s="856"/>
      <c r="AD31" s="856"/>
      <c r="AE31" s="856"/>
      <c r="AF31" s="856"/>
      <c r="AG31" s="856"/>
      <c r="AH31" s="856"/>
      <c r="AI31" s="856"/>
      <c r="AJ31" s="856"/>
      <c r="AK31" s="856"/>
      <c r="AL31" s="856"/>
      <c r="AM31" s="856"/>
      <c r="AN31" s="856"/>
      <c r="AO31" s="856"/>
      <c r="AP31" s="856"/>
      <c r="AQ31" s="856"/>
      <c r="AR31" s="856"/>
      <c r="AS31" s="856"/>
      <c r="AT31" s="856"/>
      <c r="AU31" s="856"/>
      <c r="AV31" s="856"/>
      <c r="AW31" s="856"/>
      <c r="AX31" s="856"/>
      <c r="AY31" s="856"/>
      <c r="AZ31" s="856"/>
      <c r="BA31" s="856"/>
      <c r="BB31" s="856"/>
      <c r="BC31" s="856"/>
      <c r="BD31" s="856"/>
      <c r="BE31" s="856"/>
      <c r="BF31" s="856"/>
      <c r="BG31" s="856"/>
      <c r="BH31" s="856"/>
      <c r="BI31" s="856"/>
      <c r="BJ31" s="856"/>
      <c r="BK31" s="856"/>
      <c r="BL31" s="856"/>
      <c r="BM31" s="856"/>
      <c r="BN31" s="856"/>
      <c r="BO31" s="856"/>
      <c r="BP31" s="856"/>
      <c r="BQ31" s="856"/>
      <c r="BR31" s="856"/>
      <c r="BS31" s="856"/>
      <c r="BT31" s="856"/>
      <c r="BU31" s="856"/>
      <c r="BV31" s="856"/>
      <c r="BW31" s="856"/>
      <c r="BX31" s="856"/>
      <c r="BY31" s="856"/>
      <c r="BZ31" s="856"/>
      <c r="CA31" s="856"/>
      <c r="CB31" s="856"/>
      <c r="CC31" s="856"/>
      <c r="CD31" s="856"/>
      <c r="CE31" s="856"/>
      <c r="CF31" s="856"/>
      <c r="CG31" s="856"/>
      <c r="CH31" s="856"/>
      <c r="CI31" s="856"/>
      <c r="CJ31" s="856"/>
      <c r="CK31" s="856"/>
      <c r="CL31" s="856"/>
      <c r="CM31" s="856"/>
      <c r="CN31" s="856"/>
      <c r="CO31" s="856"/>
      <c r="CP31" s="856"/>
      <c r="CQ31" s="856"/>
      <c r="CR31" s="856"/>
      <c r="CS31" s="856"/>
      <c r="CT31" s="856"/>
      <c r="CU31" s="856"/>
      <c r="CV31" s="856"/>
      <c r="CW31" s="856"/>
      <c r="CX31" s="856"/>
    </row>
    <row r="32" spans="1:102" ht="11.25" customHeight="1">
      <c r="A32" s="695"/>
      <c r="B32" s="867" t="s">
        <v>458</v>
      </c>
      <c r="C32" s="307" t="s">
        <v>276</v>
      </c>
      <c r="D32" s="323">
        <v>1000</v>
      </c>
      <c r="E32" s="862">
        <v>162.5</v>
      </c>
      <c r="F32" s="625">
        <v>32</v>
      </c>
      <c r="G32" s="862">
        <v>43.6</v>
      </c>
      <c r="H32" s="863" t="s">
        <v>432</v>
      </c>
      <c r="I32" s="832">
        <v>1200</v>
      </c>
      <c r="J32" s="846">
        <v>12500</v>
      </c>
      <c r="K32" s="864">
        <v>300</v>
      </c>
      <c r="L32" s="865" t="s">
        <v>388</v>
      </c>
      <c r="M32" s="835" t="s">
        <v>389</v>
      </c>
      <c r="N32" s="832">
        <v>8750</v>
      </c>
      <c r="O32" s="833">
        <v>218.698</v>
      </c>
      <c r="P32" s="285">
        <v>10</v>
      </c>
      <c r="Q32" s="249" t="s">
        <v>328</v>
      </c>
      <c r="R32" s="850">
        <v>8</v>
      </c>
      <c r="S32" s="851"/>
      <c r="T32" s="212"/>
      <c r="U32" s="213"/>
      <c r="V32" s="629"/>
      <c r="W32" s="251"/>
      <c r="X32" s="251"/>
      <c r="Y32" s="251"/>
      <c r="Z32" s="251"/>
      <c r="AA32" s="251"/>
      <c r="AB32" s="251"/>
      <c r="AC32" s="220"/>
      <c r="AD32" s="251"/>
      <c r="AE32" s="222"/>
      <c r="AF32" s="629"/>
      <c r="AG32" s="251"/>
      <c r="AH32" s="225"/>
      <c r="AI32" s="251"/>
      <c r="AJ32" s="251"/>
      <c r="AK32" s="629"/>
      <c r="AL32" s="228"/>
      <c r="AM32" s="251"/>
      <c r="AN32" s="251"/>
      <c r="AO32" s="251"/>
      <c r="AP32" s="251"/>
      <c r="AQ32" s="252"/>
      <c r="AR32" s="642"/>
      <c r="AS32" s="642"/>
      <c r="AT32" s="251"/>
      <c r="AU32" s="515"/>
      <c r="AV32" s="515"/>
      <c r="AW32" s="515"/>
      <c r="AX32" s="515"/>
      <c r="AY32" s="515"/>
      <c r="AZ32" s="515"/>
      <c r="BA32" s="515"/>
      <c r="BB32" s="613"/>
      <c r="BC32" s="228"/>
      <c r="BD32" s="228"/>
      <c r="BE32" s="228"/>
      <c r="BF32" s="228"/>
      <c r="BG32" s="228"/>
      <c r="BH32" s="228"/>
      <c r="BI32" s="228"/>
      <c r="BJ32" s="251"/>
      <c r="BK32" s="290"/>
      <c r="BL32" s="290"/>
      <c r="BM32" s="290"/>
      <c r="BN32" s="290"/>
      <c r="BO32" s="251"/>
      <c r="BP32" s="291"/>
      <c r="BQ32" s="251"/>
      <c r="BR32" s="251"/>
      <c r="BS32" s="251"/>
      <c r="BT32" s="259"/>
      <c r="BU32" s="251"/>
      <c r="BV32" s="251"/>
      <c r="BW32" s="251"/>
      <c r="BX32" s="251"/>
      <c r="BY32" s="260"/>
      <c r="BZ32" s="260"/>
      <c r="CA32" s="251"/>
      <c r="CB32" s="261"/>
      <c r="CC32" s="251"/>
      <c r="CD32" s="262"/>
      <c r="CE32" s="251"/>
      <c r="CF32" s="251"/>
      <c r="CG32" s="263"/>
      <c r="CH32" s="251"/>
      <c r="CI32" s="263"/>
      <c r="CJ32" s="263"/>
      <c r="CK32" s="251"/>
      <c r="CL32" s="251"/>
      <c r="CM32" s="251"/>
      <c r="CN32" s="251"/>
      <c r="CO32" s="251"/>
      <c r="CP32" s="251"/>
      <c r="CQ32" s="251"/>
      <c r="CR32" s="251"/>
      <c r="CS32" s="251"/>
      <c r="CT32" s="251"/>
      <c r="CU32" s="251"/>
      <c r="CV32" s="251"/>
      <c r="CW32" s="251"/>
      <c r="CX32" s="856"/>
    </row>
    <row r="33" spans="1:102" ht="11.25" customHeight="1">
      <c r="A33" s="695"/>
      <c r="B33" s="867"/>
      <c r="C33" s="307" t="s">
        <v>277</v>
      </c>
      <c r="D33" s="265"/>
      <c r="E33" s="862"/>
      <c r="F33" s="625"/>
      <c r="G33" s="862"/>
      <c r="H33" s="863"/>
      <c r="I33" s="832"/>
      <c r="J33" s="833"/>
      <c r="K33" s="864"/>
      <c r="L33" s="865"/>
      <c r="M33" s="866"/>
      <c r="N33" s="832"/>
      <c r="O33" s="833"/>
      <c r="P33" s="285"/>
      <c r="Q33" s="249" t="s">
        <v>257</v>
      </c>
      <c r="R33" s="850">
        <v>1</v>
      </c>
      <c r="S33" s="851"/>
      <c r="T33" s="212"/>
      <c r="U33" s="251"/>
      <c r="V33" s="251"/>
      <c r="W33" s="251"/>
      <c r="X33" s="251"/>
      <c r="Y33" s="251"/>
      <c r="Z33" s="251"/>
      <c r="AA33" s="251"/>
      <c r="AB33" s="251"/>
      <c r="AC33" s="251"/>
      <c r="AD33" s="251"/>
      <c r="AE33" s="251"/>
      <c r="AF33" s="251"/>
      <c r="AG33" s="251"/>
      <c r="AH33" s="225"/>
      <c r="AI33" s="251"/>
      <c r="AJ33" s="251"/>
      <c r="AK33" s="251"/>
      <c r="AL33" s="228"/>
      <c r="AM33" s="251"/>
      <c r="AN33" s="251"/>
      <c r="AO33" s="251"/>
      <c r="AP33" s="251"/>
      <c r="AQ33" s="252"/>
      <c r="AR33" s="252"/>
      <c r="AS33" s="252"/>
      <c r="AT33" s="251"/>
      <c r="AU33" s="515"/>
      <c r="AV33" s="515"/>
      <c r="AW33" s="515"/>
      <c r="AX33" s="515"/>
      <c r="AY33" s="515"/>
      <c r="AZ33" s="515"/>
      <c r="BA33" s="515"/>
      <c r="BB33" s="613"/>
      <c r="BC33" s="228"/>
      <c r="BD33" s="228"/>
      <c r="BE33" s="228"/>
      <c r="BF33" s="228"/>
      <c r="BG33" s="228"/>
      <c r="BH33" s="228"/>
      <c r="BI33" s="228"/>
      <c r="BJ33" s="251"/>
      <c r="BK33" s="290"/>
      <c r="BL33" s="290"/>
      <c r="BM33" s="290"/>
      <c r="BN33" s="290"/>
      <c r="BO33" s="251"/>
      <c r="BP33" s="251"/>
      <c r="BQ33" s="251"/>
      <c r="BR33" s="251"/>
      <c r="BS33" s="251"/>
      <c r="BT33" s="251"/>
      <c r="BU33" s="251"/>
      <c r="BV33" s="251"/>
      <c r="BW33" s="251"/>
      <c r="BX33" s="251"/>
      <c r="BY33" s="260"/>
      <c r="BZ33" s="260"/>
      <c r="CA33" s="251"/>
      <c r="CB33" s="251"/>
      <c r="CC33" s="251"/>
      <c r="CD33" s="251"/>
      <c r="CE33" s="251"/>
      <c r="CF33" s="251"/>
      <c r="CG33" s="251"/>
      <c r="CH33" s="251"/>
      <c r="CI33" s="251"/>
      <c r="CJ33" s="263"/>
      <c r="CK33" s="263"/>
      <c r="CL33" s="251"/>
      <c r="CM33" s="251"/>
      <c r="CN33" s="251"/>
      <c r="CO33" s="251"/>
      <c r="CP33" s="251"/>
      <c r="CQ33" s="251"/>
      <c r="CR33" s="251"/>
      <c r="CS33" s="251"/>
      <c r="CT33" s="251"/>
      <c r="CU33" s="251"/>
      <c r="CV33" s="251"/>
      <c r="CW33" s="251"/>
      <c r="CX33" s="856"/>
    </row>
    <row r="34" spans="1:102" ht="11.25" customHeight="1">
      <c r="A34" s="695"/>
      <c r="B34" s="867"/>
      <c r="C34" s="265"/>
      <c r="D34" s="265"/>
      <c r="E34" s="862"/>
      <c r="F34" s="625"/>
      <c r="G34" s="862"/>
      <c r="H34" s="863"/>
      <c r="I34" s="832"/>
      <c r="J34" s="833"/>
      <c r="K34" s="864"/>
      <c r="L34" s="865"/>
      <c r="M34" s="866"/>
      <c r="N34" s="832"/>
      <c r="O34" s="833"/>
      <c r="P34" s="285"/>
      <c r="Q34" s="249" t="s">
        <v>259</v>
      </c>
      <c r="R34" s="850">
        <v>1</v>
      </c>
      <c r="S34" s="851"/>
      <c r="T34" s="212"/>
      <c r="U34" s="251"/>
      <c r="V34" s="251"/>
      <c r="W34" s="251"/>
      <c r="X34" s="251"/>
      <c r="Y34" s="251"/>
      <c r="Z34" s="251"/>
      <c r="AA34" s="251"/>
      <c r="AB34" s="251"/>
      <c r="AC34" s="251"/>
      <c r="AD34" s="251"/>
      <c r="AE34" s="251"/>
      <c r="AF34" s="251"/>
      <c r="AG34" s="251"/>
      <c r="AH34" s="225"/>
      <c r="AI34" s="251"/>
      <c r="AJ34" s="251"/>
      <c r="AK34" s="251"/>
      <c r="AL34" s="228"/>
      <c r="AM34" s="251"/>
      <c r="AN34" s="251"/>
      <c r="AO34" s="251"/>
      <c r="AP34" s="251"/>
      <c r="AQ34" s="252"/>
      <c r="AR34" s="252"/>
      <c r="AS34" s="252"/>
      <c r="AT34" s="251"/>
      <c r="AU34" s="515"/>
      <c r="AV34" s="515"/>
      <c r="AW34" s="515"/>
      <c r="AX34" s="515"/>
      <c r="AY34" s="515"/>
      <c r="AZ34" s="515"/>
      <c r="BA34" s="515"/>
      <c r="BB34" s="613"/>
      <c r="BC34" s="228"/>
      <c r="BD34" s="228"/>
      <c r="BE34" s="228"/>
      <c r="BF34" s="228"/>
      <c r="BG34" s="228"/>
      <c r="BH34" s="228"/>
      <c r="BI34" s="228"/>
      <c r="BJ34" s="251"/>
      <c r="BK34" s="290"/>
      <c r="BL34" s="290"/>
      <c r="BM34" s="290"/>
      <c r="BN34" s="290"/>
      <c r="BO34" s="251"/>
      <c r="BP34" s="251"/>
      <c r="BQ34" s="251"/>
      <c r="BR34" s="251"/>
      <c r="BS34" s="251"/>
      <c r="BT34" s="251"/>
      <c r="BU34" s="251"/>
      <c r="BV34" s="251"/>
      <c r="BW34" s="251"/>
      <c r="BX34" s="251"/>
      <c r="BY34" s="260"/>
      <c r="BZ34" s="260"/>
      <c r="CA34" s="251"/>
      <c r="CB34" s="251"/>
      <c r="CC34" s="251"/>
      <c r="CD34" s="251"/>
      <c r="CE34" s="251"/>
      <c r="CF34" s="251"/>
      <c r="CG34" s="251"/>
      <c r="CH34" s="251"/>
      <c r="CI34" s="251"/>
      <c r="CJ34" s="263"/>
      <c r="CK34" s="263"/>
      <c r="CL34" s="251"/>
      <c r="CM34" s="251"/>
      <c r="CN34" s="251"/>
      <c r="CO34" s="251"/>
      <c r="CP34" s="251"/>
      <c r="CQ34" s="251"/>
      <c r="CR34" s="251"/>
      <c r="CS34" s="251"/>
      <c r="CT34" s="251"/>
      <c r="CU34" s="251"/>
      <c r="CV34" s="251"/>
      <c r="CW34" s="251"/>
      <c r="CX34" s="856"/>
    </row>
    <row r="35" spans="1:102" s="122" customFormat="1" ht="6" customHeight="1">
      <c r="A35" s="854"/>
      <c r="B35" s="854"/>
      <c r="C35" s="854"/>
      <c r="D35" s="854"/>
      <c r="E35" s="854"/>
      <c r="F35" s="854"/>
      <c r="G35" s="854"/>
      <c r="H35" s="854"/>
      <c r="I35" s="854"/>
      <c r="J35" s="854"/>
      <c r="K35" s="854"/>
      <c r="L35" s="854"/>
      <c r="M35" s="854"/>
      <c r="N35" s="854"/>
      <c r="O35" s="854"/>
      <c r="P35" s="854"/>
      <c r="Q35" s="854"/>
      <c r="R35" s="854"/>
      <c r="S35" s="854"/>
      <c r="T35" s="854"/>
      <c r="U35" s="854"/>
      <c r="V35" s="854"/>
      <c r="W35" s="854"/>
      <c r="X35" s="854"/>
      <c r="Y35" s="854"/>
      <c r="Z35" s="854"/>
      <c r="AA35" s="854"/>
      <c r="AB35" s="854"/>
      <c r="AC35" s="854"/>
      <c r="AD35" s="854"/>
      <c r="AE35" s="854"/>
      <c r="AF35" s="854"/>
      <c r="AG35" s="854"/>
      <c r="AH35" s="854"/>
      <c r="AI35" s="854"/>
      <c r="AJ35" s="854"/>
      <c r="AK35" s="854"/>
      <c r="AL35" s="854"/>
      <c r="AM35" s="854"/>
      <c r="AN35" s="854"/>
      <c r="AO35" s="854"/>
      <c r="AP35" s="854"/>
      <c r="AQ35" s="854"/>
      <c r="AR35" s="854"/>
      <c r="AS35" s="854"/>
      <c r="AT35" s="854"/>
      <c r="AU35" s="854"/>
      <c r="AV35" s="854"/>
      <c r="AW35" s="854"/>
      <c r="AX35" s="854"/>
      <c r="AY35" s="854"/>
      <c r="AZ35" s="854"/>
      <c r="BA35" s="854"/>
      <c r="BB35" s="854"/>
      <c r="BC35" s="854"/>
      <c r="BD35" s="854"/>
      <c r="BE35" s="854"/>
      <c r="BF35" s="854"/>
      <c r="BG35" s="854"/>
      <c r="BH35" s="854"/>
      <c r="BI35" s="854"/>
      <c r="BJ35" s="854"/>
      <c r="BK35" s="854"/>
      <c r="BL35" s="854"/>
      <c r="BM35" s="854"/>
      <c r="BN35" s="854"/>
      <c r="BO35" s="854"/>
      <c r="BP35" s="854"/>
      <c r="BQ35" s="854"/>
      <c r="BR35" s="854"/>
      <c r="BS35" s="854"/>
      <c r="BT35" s="854"/>
      <c r="BU35" s="854"/>
      <c r="BV35" s="854"/>
      <c r="BW35" s="854"/>
      <c r="BX35" s="854"/>
      <c r="BY35" s="854"/>
      <c r="BZ35" s="854"/>
      <c r="CA35" s="854"/>
      <c r="CB35" s="854"/>
      <c r="CC35" s="854"/>
      <c r="CD35" s="854"/>
      <c r="CE35" s="854"/>
      <c r="CF35" s="854"/>
      <c r="CG35" s="854"/>
      <c r="CH35" s="854"/>
      <c r="CI35" s="854"/>
      <c r="CJ35" s="854"/>
      <c r="CK35" s="854"/>
      <c r="CL35" s="854"/>
      <c r="CM35" s="854"/>
      <c r="CN35" s="854"/>
      <c r="CO35" s="854"/>
      <c r="CP35" s="854"/>
      <c r="CQ35" s="854"/>
      <c r="CR35" s="854"/>
      <c r="CS35" s="854"/>
      <c r="CT35" s="854"/>
      <c r="CU35" s="854"/>
      <c r="CV35" s="854"/>
      <c r="CW35" s="854"/>
      <c r="CX35" s="854"/>
    </row>
    <row r="36" spans="1:102" ht="11.25" customHeight="1">
      <c r="A36" s="692" t="s">
        <v>266</v>
      </c>
      <c r="B36" s="860" t="s">
        <v>459</v>
      </c>
      <c r="C36" s="265">
        <v>5265000</v>
      </c>
      <c r="D36" s="323">
        <v>1000</v>
      </c>
      <c r="E36" s="862">
        <v>143</v>
      </c>
      <c r="F36" s="625">
        <v>20</v>
      </c>
      <c r="G36" s="862">
        <v>37.2</v>
      </c>
      <c r="H36" s="863" t="s">
        <v>435</v>
      </c>
      <c r="I36" s="832">
        <v>1300</v>
      </c>
      <c r="J36" s="846">
        <v>12500</v>
      </c>
      <c r="K36" s="864">
        <v>320</v>
      </c>
      <c r="L36" s="865" t="s">
        <v>454</v>
      </c>
      <c r="M36" s="835" t="s">
        <v>389</v>
      </c>
      <c r="N36" s="832">
        <v>8333</v>
      </c>
      <c r="O36" s="833">
        <f>N36*0.025</f>
        <v>208.32500000000002</v>
      </c>
      <c r="P36" s="285">
        <v>10</v>
      </c>
      <c r="Q36" s="249" t="s">
        <v>328</v>
      </c>
      <c r="R36" s="850">
        <v>8</v>
      </c>
      <c r="S36" s="851"/>
      <c r="T36" s="212"/>
      <c r="U36" s="213"/>
      <c r="V36" s="629"/>
      <c r="W36" s="251"/>
      <c r="X36" s="251"/>
      <c r="Y36" s="251"/>
      <c r="Z36" s="251"/>
      <c r="AA36" s="251"/>
      <c r="AB36" s="251"/>
      <c r="AC36" s="220"/>
      <c r="AD36" s="251"/>
      <c r="AE36" s="222"/>
      <c r="AF36" s="629"/>
      <c r="AG36" s="251"/>
      <c r="AH36" s="225"/>
      <c r="AI36" s="251"/>
      <c r="AJ36" s="251"/>
      <c r="AK36" s="251"/>
      <c r="AL36" s="251"/>
      <c r="AM36" s="251"/>
      <c r="AN36" s="251"/>
      <c r="AO36" s="251"/>
      <c r="AP36" s="251"/>
      <c r="AQ36" s="184"/>
      <c r="AR36" s="642"/>
      <c r="AS36" s="642"/>
      <c r="AT36" s="251"/>
      <c r="AU36" s="515"/>
      <c r="AV36" s="515"/>
      <c r="AW36" s="515"/>
      <c r="AX36" s="515"/>
      <c r="AY36" s="515"/>
      <c r="AZ36" s="515"/>
      <c r="BA36" s="515"/>
      <c r="BB36" s="613"/>
      <c r="BC36" s="228"/>
      <c r="BD36" s="228"/>
      <c r="BE36" s="228"/>
      <c r="BF36" s="228"/>
      <c r="BG36" s="228"/>
      <c r="BH36" s="228"/>
      <c r="BI36" s="228"/>
      <c r="BJ36" s="251"/>
      <c r="BK36" s="290"/>
      <c r="BL36" s="290"/>
      <c r="BM36" s="290"/>
      <c r="BN36" s="290"/>
      <c r="BO36" s="251"/>
      <c r="BP36" s="291"/>
      <c r="BQ36" s="251"/>
      <c r="BR36" s="251"/>
      <c r="BS36" s="251"/>
      <c r="BT36" s="259"/>
      <c r="BU36" s="251"/>
      <c r="BV36" s="251"/>
      <c r="BW36" s="251"/>
      <c r="BX36" s="251"/>
      <c r="BY36" s="260"/>
      <c r="BZ36" s="260"/>
      <c r="CA36" s="251"/>
      <c r="CB36" s="261"/>
      <c r="CC36" s="251"/>
      <c r="CD36" s="262"/>
      <c r="CE36" s="251"/>
      <c r="CF36" s="251"/>
      <c r="CG36" s="263"/>
      <c r="CH36" s="251"/>
      <c r="CI36" s="263"/>
      <c r="CJ36" s="263"/>
      <c r="CK36" s="251"/>
      <c r="CL36" s="251"/>
      <c r="CM36" s="251"/>
      <c r="CN36" s="251"/>
      <c r="CO36" s="251"/>
      <c r="CP36" s="251"/>
      <c r="CQ36" s="251"/>
      <c r="CR36" s="251"/>
      <c r="CS36" s="251"/>
      <c r="CT36" s="251"/>
      <c r="CU36" s="251"/>
      <c r="CV36" s="251"/>
      <c r="CW36" s="251"/>
      <c r="CX36" s="856" t="s">
        <v>460</v>
      </c>
    </row>
    <row r="37" spans="1:102" ht="11.25" customHeight="1">
      <c r="A37" s="692"/>
      <c r="B37" s="860"/>
      <c r="C37" s="265"/>
      <c r="D37" s="265"/>
      <c r="E37" s="862"/>
      <c r="F37" s="625"/>
      <c r="G37" s="862"/>
      <c r="H37" s="863"/>
      <c r="I37" s="832"/>
      <c r="J37" s="833"/>
      <c r="K37" s="864"/>
      <c r="L37" s="865"/>
      <c r="M37" s="866"/>
      <c r="N37" s="832"/>
      <c r="O37" s="833"/>
      <c r="P37" s="285"/>
      <c r="Q37" s="249" t="s">
        <v>257</v>
      </c>
      <c r="R37" s="850">
        <v>1</v>
      </c>
      <c r="S37" s="851"/>
      <c r="T37" s="212"/>
      <c r="U37" s="251"/>
      <c r="V37" s="251"/>
      <c r="W37" s="251"/>
      <c r="X37" s="251"/>
      <c r="Y37" s="251"/>
      <c r="Z37" s="251"/>
      <c r="AA37" s="251"/>
      <c r="AB37" s="251"/>
      <c r="AC37" s="220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2"/>
      <c r="AR37" s="252"/>
      <c r="AS37" s="252"/>
      <c r="AT37" s="251"/>
      <c r="AU37" s="515"/>
      <c r="AV37" s="515"/>
      <c r="AW37" s="515"/>
      <c r="AX37" s="515"/>
      <c r="AY37" s="515"/>
      <c r="AZ37" s="515"/>
      <c r="BA37" s="515"/>
      <c r="BB37" s="613"/>
      <c r="BC37" s="228"/>
      <c r="BD37" s="228"/>
      <c r="BE37" s="228"/>
      <c r="BF37" s="228"/>
      <c r="BG37" s="228"/>
      <c r="BH37" s="228"/>
      <c r="BI37" s="228"/>
      <c r="BJ37" s="251"/>
      <c r="BK37" s="290"/>
      <c r="BL37" s="290"/>
      <c r="BM37" s="290"/>
      <c r="BN37" s="290"/>
      <c r="BO37" s="251"/>
      <c r="BP37" s="251"/>
      <c r="BQ37" s="251"/>
      <c r="BR37" s="251"/>
      <c r="BS37" s="251"/>
      <c r="BT37" s="251"/>
      <c r="BU37" s="251"/>
      <c r="BV37" s="251"/>
      <c r="BW37" s="251"/>
      <c r="BX37" s="251"/>
      <c r="BY37" s="260"/>
      <c r="BZ37" s="260"/>
      <c r="CA37" s="251"/>
      <c r="CB37" s="251"/>
      <c r="CC37" s="251"/>
      <c r="CD37" s="251"/>
      <c r="CE37" s="251"/>
      <c r="CF37" s="251"/>
      <c r="CG37" s="251"/>
      <c r="CH37" s="251"/>
      <c r="CI37" s="251"/>
      <c r="CJ37" s="263"/>
      <c r="CK37" s="263"/>
      <c r="CL37" s="251"/>
      <c r="CM37" s="251"/>
      <c r="CN37" s="251"/>
      <c r="CO37" s="251"/>
      <c r="CP37" s="251"/>
      <c r="CQ37" s="251"/>
      <c r="CR37" s="251"/>
      <c r="CS37" s="251"/>
      <c r="CT37" s="251"/>
      <c r="CU37" s="251"/>
      <c r="CV37" s="251"/>
      <c r="CW37" s="251"/>
      <c r="CX37" s="856"/>
    </row>
    <row r="38" spans="1:102" ht="11.25" customHeight="1">
      <c r="A38" s="692"/>
      <c r="B38" s="860"/>
      <c r="C38" s="265"/>
      <c r="D38" s="265"/>
      <c r="E38" s="862"/>
      <c r="F38" s="625"/>
      <c r="G38" s="862"/>
      <c r="H38" s="863"/>
      <c r="I38" s="832"/>
      <c r="J38" s="833"/>
      <c r="K38" s="864"/>
      <c r="L38" s="865"/>
      <c r="M38" s="866"/>
      <c r="N38" s="832"/>
      <c r="O38" s="833"/>
      <c r="P38" s="285"/>
      <c r="Q38" s="249" t="s">
        <v>259</v>
      </c>
      <c r="R38" s="850">
        <v>1</v>
      </c>
      <c r="S38" s="851"/>
      <c r="T38" s="212"/>
      <c r="U38" s="251"/>
      <c r="V38" s="251"/>
      <c r="W38" s="251"/>
      <c r="X38" s="251"/>
      <c r="Y38" s="251"/>
      <c r="Z38" s="251"/>
      <c r="AA38" s="251"/>
      <c r="AB38" s="251"/>
      <c r="AC38" s="220"/>
      <c r="AD38" s="251"/>
      <c r="AE38" s="251"/>
      <c r="AF38" s="251"/>
      <c r="AG38" s="251"/>
      <c r="AH38" s="251"/>
      <c r="AI38" s="251"/>
      <c r="AJ38" s="251"/>
      <c r="AK38" s="251"/>
      <c r="AL38" s="251"/>
      <c r="AM38" s="251"/>
      <c r="AN38" s="251"/>
      <c r="AO38" s="251"/>
      <c r="AP38" s="251"/>
      <c r="AQ38" s="252"/>
      <c r="AR38" s="252"/>
      <c r="AS38" s="252"/>
      <c r="AT38" s="251"/>
      <c r="AU38" s="515"/>
      <c r="AV38" s="515"/>
      <c r="AW38" s="515"/>
      <c r="AX38" s="515"/>
      <c r="AY38" s="515"/>
      <c r="AZ38" s="515"/>
      <c r="BA38" s="515"/>
      <c r="BB38" s="613"/>
      <c r="BC38" s="228"/>
      <c r="BD38" s="228"/>
      <c r="BE38" s="228"/>
      <c r="BF38" s="228"/>
      <c r="BG38" s="228"/>
      <c r="BH38" s="228"/>
      <c r="BI38" s="228"/>
      <c r="BJ38" s="251"/>
      <c r="BK38" s="290"/>
      <c r="BL38" s="290"/>
      <c r="BM38" s="290"/>
      <c r="BN38" s="290"/>
      <c r="BO38" s="251"/>
      <c r="BP38" s="251"/>
      <c r="BQ38" s="251"/>
      <c r="BR38" s="251"/>
      <c r="BS38" s="251"/>
      <c r="BT38" s="251"/>
      <c r="BU38" s="251"/>
      <c r="BV38" s="251"/>
      <c r="BW38" s="251"/>
      <c r="BX38" s="251"/>
      <c r="BY38" s="260"/>
      <c r="BZ38" s="260"/>
      <c r="CA38" s="251"/>
      <c r="CB38" s="251"/>
      <c r="CC38" s="251"/>
      <c r="CD38" s="251"/>
      <c r="CE38" s="251"/>
      <c r="CF38" s="251"/>
      <c r="CG38" s="251"/>
      <c r="CH38" s="251"/>
      <c r="CI38" s="251"/>
      <c r="CJ38" s="263"/>
      <c r="CK38" s="263"/>
      <c r="CL38" s="251"/>
      <c r="CM38" s="251"/>
      <c r="CN38" s="251"/>
      <c r="CO38" s="251"/>
      <c r="CP38" s="251"/>
      <c r="CQ38" s="251"/>
      <c r="CR38" s="251"/>
      <c r="CS38" s="251"/>
      <c r="CT38" s="251"/>
      <c r="CU38" s="251"/>
      <c r="CV38" s="251"/>
      <c r="CW38" s="251"/>
      <c r="CX38" s="856"/>
    </row>
    <row r="39" spans="1:102" s="122" customFormat="1" ht="7.5" customHeight="1">
      <c r="A39" s="692"/>
      <c r="B39" s="856"/>
      <c r="C39" s="856"/>
      <c r="D39" s="856"/>
      <c r="E39" s="856"/>
      <c r="F39" s="856"/>
      <c r="G39" s="856"/>
      <c r="H39" s="856"/>
      <c r="I39" s="856"/>
      <c r="J39" s="856"/>
      <c r="K39" s="856"/>
      <c r="L39" s="856"/>
      <c r="M39" s="856"/>
      <c r="N39" s="856"/>
      <c r="O39" s="856"/>
      <c r="P39" s="856"/>
      <c r="Q39" s="856"/>
      <c r="R39" s="856"/>
      <c r="S39" s="856"/>
      <c r="T39" s="856"/>
      <c r="U39" s="856"/>
      <c r="V39" s="856"/>
      <c r="W39" s="856"/>
      <c r="X39" s="856"/>
      <c r="Y39" s="856"/>
      <c r="Z39" s="856"/>
      <c r="AA39" s="856"/>
      <c r="AB39" s="856"/>
      <c r="AC39" s="856"/>
      <c r="AD39" s="856"/>
      <c r="AE39" s="856"/>
      <c r="AF39" s="856"/>
      <c r="AG39" s="856"/>
      <c r="AH39" s="856"/>
      <c r="AI39" s="856"/>
      <c r="AJ39" s="856"/>
      <c r="AK39" s="856"/>
      <c r="AL39" s="856"/>
      <c r="AM39" s="856"/>
      <c r="AN39" s="856"/>
      <c r="AO39" s="856"/>
      <c r="AP39" s="856"/>
      <c r="AQ39" s="856"/>
      <c r="AR39" s="856"/>
      <c r="AS39" s="856"/>
      <c r="AT39" s="856"/>
      <c r="AU39" s="856"/>
      <c r="AV39" s="856"/>
      <c r="AW39" s="856"/>
      <c r="AX39" s="856"/>
      <c r="AY39" s="856"/>
      <c r="AZ39" s="856"/>
      <c r="BA39" s="856"/>
      <c r="BB39" s="856"/>
      <c r="BC39" s="856"/>
      <c r="BD39" s="856"/>
      <c r="BE39" s="856"/>
      <c r="BF39" s="856"/>
      <c r="BG39" s="856"/>
      <c r="BH39" s="856"/>
      <c r="BI39" s="856"/>
      <c r="BJ39" s="856"/>
      <c r="BK39" s="856"/>
      <c r="BL39" s="856"/>
      <c r="BM39" s="856"/>
      <c r="BN39" s="856"/>
      <c r="BO39" s="856"/>
      <c r="BP39" s="856"/>
      <c r="BQ39" s="856"/>
      <c r="BR39" s="856"/>
      <c r="BS39" s="856"/>
      <c r="BT39" s="856"/>
      <c r="BU39" s="856"/>
      <c r="BV39" s="856"/>
      <c r="BW39" s="856"/>
      <c r="BX39" s="856"/>
      <c r="BY39" s="856"/>
      <c r="BZ39" s="856"/>
      <c r="CA39" s="856"/>
      <c r="CB39" s="856"/>
      <c r="CC39" s="856"/>
      <c r="CD39" s="856"/>
      <c r="CE39" s="856"/>
      <c r="CF39" s="856"/>
      <c r="CG39" s="856"/>
      <c r="CH39" s="856"/>
      <c r="CI39" s="856"/>
      <c r="CJ39" s="856"/>
      <c r="CK39" s="856"/>
      <c r="CL39" s="856"/>
      <c r="CM39" s="856"/>
      <c r="CN39" s="856"/>
      <c r="CO39" s="856"/>
      <c r="CP39" s="856"/>
      <c r="CQ39" s="856"/>
      <c r="CR39" s="856"/>
      <c r="CS39" s="856"/>
      <c r="CT39" s="856"/>
      <c r="CU39" s="856"/>
      <c r="CV39" s="856"/>
      <c r="CW39" s="856"/>
      <c r="CX39" s="856"/>
    </row>
    <row r="40" spans="1:102" ht="11.25" customHeight="1">
      <c r="A40" s="692"/>
      <c r="B40" s="867" t="s">
        <v>461</v>
      </c>
      <c r="C40" s="265" t="s">
        <v>347</v>
      </c>
      <c r="D40" s="323">
        <v>1000</v>
      </c>
      <c r="E40" s="862">
        <v>149.6</v>
      </c>
      <c r="F40" s="625">
        <v>21</v>
      </c>
      <c r="G40" s="862">
        <v>38.9</v>
      </c>
      <c r="H40" s="863" t="s">
        <v>435</v>
      </c>
      <c r="I40" s="832">
        <v>1300</v>
      </c>
      <c r="J40" s="833">
        <v>13125</v>
      </c>
      <c r="K40" s="864">
        <v>320</v>
      </c>
      <c r="L40" s="865" t="s">
        <v>454</v>
      </c>
      <c r="M40" s="835" t="s">
        <v>389</v>
      </c>
      <c r="N40" s="832">
        <v>8750</v>
      </c>
      <c r="O40" s="833">
        <f>N40*0.025</f>
        <v>218.75</v>
      </c>
      <c r="P40" s="285">
        <v>10</v>
      </c>
      <c r="Q40" s="249" t="s">
        <v>328</v>
      </c>
      <c r="R40" s="850">
        <v>8</v>
      </c>
      <c r="S40" s="851"/>
      <c r="T40" s="212"/>
      <c r="U40" s="213"/>
      <c r="V40" s="251"/>
      <c r="W40" s="251"/>
      <c r="X40" s="251"/>
      <c r="Y40" s="251"/>
      <c r="Z40" s="251"/>
      <c r="AA40" s="251"/>
      <c r="AB40" s="251"/>
      <c r="AC40" s="220"/>
      <c r="AD40" s="251"/>
      <c r="AE40" s="222"/>
      <c r="AF40" s="629"/>
      <c r="AG40" s="251"/>
      <c r="AH40" s="225"/>
      <c r="AI40" s="251"/>
      <c r="AJ40" s="251"/>
      <c r="AK40" s="251"/>
      <c r="AL40" s="251"/>
      <c r="AM40" s="251"/>
      <c r="AN40" s="251"/>
      <c r="AO40" s="251"/>
      <c r="AP40" s="251"/>
      <c r="AQ40" s="184"/>
      <c r="AR40" s="642"/>
      <c r="AS40" s="642"/>
      <c r="AT40" s="251"/>
      <c r="AU40" s="515"/>
      <c r="AV40" s="515"/>
      <c r="AW40" s="515"/>
      <c r="AX40" s="515"/>
      <c r="AY40" s="515"/>
      <c r="AZ40" s="515"/>
      <c r="BA40" s="515"/>
      <c r="BB40" s="613"/>
      <c r="BC40" s="228"/>
      <c r="BD40" s="228"/>
      <c r="BE40" s="228"/>
      <c r="BF40" s="228"/>
      <c r="BG40" s="228"/>
      <c r="BH40" s="228"/>
      <c r="BI40" s="228"/>
      <c r="BJ40" s="251"/>
      <c r="BK40" s="290"/>
      <c r="BL40" s="290"/>
      <c r="BM40" s="290"/>
      <c r="BN40" s="290"/>
      <c r="BO40" s="251"/>
      <c r="BP40" s="291"/>
      <c r="BQ40" s="251"/>
      <c r="BR40" s="251"/>
      <c r="BS40" s="259"/>
      <c r="BT40" s="259"/>
      <c r="BU40" s="251"/>
      <c r="BV40" s="251"/>
      <c r="BW40" s="251"/>
      <c r="BX40" s="251"/>
      <c r="BY40" s="260"/>
      <c r="BZ40" s="260"/>
      <c r="CA40" s="251"/>
      <c r="CB40" s="261"/>
      <c r="CC40" s="251"/>
      <c r="CD40" s="262"/>
      <c r="CE40" s="251"/>
      <c r="CF40" s="263"/>
      <c r="CG40" s="263"/>
      <c r="CH40" s="263"/>
      <c r="CI40" s="263"/>
      <c r="CJ40" s="263"/>
      <c r="CK40" s="251"/>
      <c r="CL40" s="251"/>
      <c r="CM40" s="251"/>
      <c r="CN40" s="251"/>
      <c r="CO40" s="251"/>
      <c r="CP40" s="251"/>
      <c r="CQ40" s="251"/>
      <c r="CR40" s="251"/>
      <c r="CS40" s="251"/>
      <c r="CT40" s="251"/>
      <c r="CU40" s="251"/>
      <c r="CV40" s="251"/>
      <c r="CW40" s="251"/>
      <c r="CX40" s="868" t="s">
        <v>462</v>
      </c>
    </row>
    <row r="41" spans="1:102" ht="11.25" customHeight="1">
      <c r="A41" s="692"/>
      <c r="B41" s="867"/>
      <c r="C41" s="307" t="s">
        <v>276</v>
      </c>
      <c r="D41" s="265"/>
      <c r="E41" s="862"/>
      <c r="F41" s="625"/>
      <c r="G41" s="862"/>
      <c r="H41" s="863"/>
      <c r="I41" s="832"/>
      <c r="J41" s="833"/>
      <c r="K41" s="864"/>
      <c r="L41" s="865"/>
      <c r="M41" s="866"/>
      <c r="N41" s="832"/>
      <c r="O41" s="833"/>
      <c r="P41" s="285"/>
      <c r="Q41" s="249" t="s">
        <v>257</v>
      </c>
      <c r="R41" s="850">
        <v>1</v>
      </c>
      <c r="S41" s="851"/>
      <c r="T41" s="212"/>
      <c r="U41" s="251"/>
      <c r="V41" s="251"/>
      <c r="W41" s="251"/>
      <c r="X41" s="251"/>
      <c r="Y41" s="251"/>
      <c r="Z41" s="251"/>
      <c r="AA41" s="251"/>
      <c r="AB41" s="251"/>
      <c r="AC41" s="220"/>
      <c r="AD41" s="251"/>
      <c r="AE41" s="251"/>
      <c r="AF41" s="251"/>
      <c r="AG41" s="251"/>
      <c r="AH41" s="251"/>
      <c r="AI41" s="251"/>
      <c r="AJ41" s="251"/>
      <c r="AK41" s="251"/>
      <c r="AL41" s="251"/>
      <c r="AM41" s="251"/>
      <c r="AN41" s="251"/>
      <c r="AO41" s="251"/>
      <c r="AP41" s="251"/>
      <c r="AQ41" s="252"/>
      <c r="AR41" s="252"/>
      <c r="AS41" s="252"/>
      <c r="AT41" s="251"/>
      <c r="AU41" s="515"/>
      <c r="AV41" s="515"/>
      <c r="AW41" s="515"/>
      <c r="AX41" s="515"/>
      <c r="AY41" s="515"/>
      <c r="AZ41" s="515"/>
      <c r="BA41" s="515"/>
      <c r="BB41" s="613"/>
      <c r="BC41" s="228"/>
      <c r="BD41" s="228"/>
      <c r="BE41" s="228"/>
      <c r="BF41" s="228"/>
      <c r="BG41" s="228"/>
      <c r="BH41" s="228"/>
      <c r="BI41" s="228"/>
      <c r="BJ41" s="251"/>
      <c r="BK41" s="290"/>
      <c r="BL41" s="290"/>
      <c r="BM41" s="290"/>
      <c r="BN41" s="290"/>
      <c r="BO41" s="251"/>
      <c r="BP41" s="251"/>
      <c r="BQ41" s="251"/>
      <c r="BR41" s="251"/>
      <c r="BS41" s="251"/>
      <c r="BT41" s="251"/>
      <c r="BU41" s="251"/>
      <c r="BV41" s="251"/>
      <c r="BW41" s="251"/>
      <c r="BX41" s="251"/>
      <c r="BY41" s="260"/>
      <c r="BZ41" s="260"/>
      <c r="CA41" s="251"/>
      <c r="CB41" s="251"/>
      <c r="CC41" s="251"/>
      <c r="CD41" s="251"/>
      <c r="CE41" s="251"/>
      <c r="CF41" s="251"/>
      <c r="CG41" s="251"/>
      <c r="CH41" s="251"/>
      <c r="CI41" s="251"/>
      <c r="CJ41" s="263"/>
      <c r="CK41" s="263"/>
      <c r="CL41" s="251"/>
      <c r="CM41" s="251"/>
      <c r="CN41" s="251"/>
      <c r="CO41" s="251"/>
      <c r="CP41" s="251"/>
      <c r="CQ41" s="251"/>
      <c r="CR41" s="251"/>
      <c r="CS41" s="251"/>
      <c r="CT41" s="251"/>
      <c r="CU41" s="251"/>
      <c r="CV41" s="251"/>
      <c r="CW41" s="251"/>
      <c r="CX41" s="868"/>
    </row>
    <row r="42" spans="1:102" ht="11.25" customHeight="1">
      <c r="A42" s="692"/>
      <c r="B42" s="867"/>
      <c r="C42" s="307" t="s">
        <v>277</v>
      </c>
      <c r="D42" s="265"/>
      <c r="E42" s="862"/>
      <c r="F42" s="625"/>
      <c r="G42" s="862"/>
      <c r="H42" s="863"/>
      <c r="I42" s="832"/>
      <c r="J42" s="833"/>
      <c r="K42" s="864"/>
      <c r="L42" s="865"/>
      <c r="M42" s="866"/>
      <c r="N42" s="832"/>
      <c r="O42" s="833"/>
      <c r="P42" s="285"/>
      <c r="Q42" s="249" t="s">
        <v>259</v>
      </c>
      <c r="R42" s="850">
        <v>1</v>
      </c>
      <c r="S42" s="851"/>
      <c r="T42" s="212"/>
      <c r="U42" s="251"/>
      <c r="V42" s="251"/>
      <c r="W42" s="251"/>
      <c r="X42" s="251"/>
      <c r="Y42" s="251"/>
      <c r="Z42" s="251"/>
      <c r="AA42" s="251"/>
      <c r="AB42" s="251"/>
      <c r="AC42" s="220"/>
      <c r="AD42" s="251"/>
      <c r="AE42" s="251"/>
      <c r="AF42" s="251"/>
      <c r="AG42" s="251"/>
      <c r="AH42" s="251"/>
      <c r="AI42" s="251"/>
      <c r="AJ42" s="251"/>
      <c r="AK42" s="251"/>
      <c r="AL42" s="251"/>
      <c r="AM42" s="251"/>
      <c r="AN42" s="251"/>
      <c r="AO42" s="251"/>
      <c r="AP42" s="251"/>
      <c r="AQ42" s="252"/>
      <c r="AR42" s="252"/>
      <c r="AS42" s="252"/>
      <c r="AT42" s="251"/>
      <c r="AU42" s="515"/>
      <c r="AV42" s="515"/>
      <c r="AW42" s="515"/>
      <c r="AX42" s="515"/>
      <c r="AY42" s="515"/>
      <c r="AZ42" s="515"/>
      <c r="BA42" s="515"/>
      <c r="BB42" s="613"/>
      <c r="BC42" s="228"/>
      <c r="BD42" s="228"/>
      <c r="BE42" s="228"/>
      <c r="BF42" s="228"/>
      <c r="BG42" s="228"/>
      <c r="BH42" s="228"/>
      <c r="BI42" s="228"/>
      <c r="BJ42" s="251"/>
      <c r="BK42" s="290"/>
      <c r="BL42" s="290"/>
      <c r="BM42" s="290"/>
      <c r="BN42" s="290"/>
      <c r="BO42" s="251"/>
      <c r="BP42" s="251"/>
      <c r="BQ42" s="251"/>
      <c r="BR42" s="251"/>
      <c r="BS42" s="251"/>
      <c r="BT42" s="251"/>
      <c r="BU42" s="251"/>
      <c r="BV42" s="251"/>
      <c r="BW42" s="251"/>
      <c r="BX42" s="251"/>
      <c r="BY42" s="260"/>
      <c r="BZ42" s="260"/>
      <c r="CA42" s="251"/>
      <c r="CB42" s="251"/>
      <c r="CC42" s="251"/>
      <c r="CD42" s="251"/>
      <c r="CE42" s="251"/>
      <c r="CF42" s="251"/>
      <c r="CG42" s="251"/>
      <c r="CH42" s="251"/>
      <c r="CI42" s="251"/>
      <c r="CJ42" s="263"/>
      <c r="CK42" s="263"/>
      <c r="CL42" s="251"/>
      <c r="CM42" s="251"/>
      <c r="CN42" s="251"/>
      <c r="CO42" s="251"/>
      <c r="CP42" s="251"/>
      <c r="CQ42" s="251"/>
      <c r="CR42" s="251"/>
      <c r="CS42" s="251"/>
      <c r="CT42" s="251"/>
      <c r="CU42" s="251"/>
      <c r="CV42" s="251"/>
      <c r="CW42" s="251"/>
      <c r="CX42" s="868"/>
    </row>
    <row r="43" spans="1:102" s="122" customFormat="1" ht="5.25" customHeight="1">
      <c r="A43" s="854"/>
      <c r="B43" s="854"/>
      <c r="C43" s="854"/>
      <c r="D43" s="854"/>
      <c r="E43" s="854"/>
      <c r="F43" s="854"/>
      <c r="G43" s="854"/>
      <c r="H43" s="854"/>
      <c r="I43" s="854"/>
      <c r="J43" s="854"/>
      <c r="K43" s="854"/>
      <c r="L43" s="854"/>
      <c r="M43" s="854"/>
      <c r="N43" s="854"/>
      <c r="O43" s="854"/>
      <c r="P43" s="854"/>
      <c r="Q43" s="854"/>
      <c r="R43" s="854"/>
      <c r="S43" s="854"/>
      <c r="T43" s="854"/>
      <c r="U43" s="854"/>
      <c r="V43" s="854"/>
      <c r="W43" s="854"/>
      <c r="X43" s="854"/>
      <c r="Y43" s="854"/>
      <c r="Z43" s="854"/>
      <c r="AA43" s="854"/>
      <c r="AB43" s="854"/>
      <c r="AC43" s="854"/>
      <c r="AD43" s="854"/>
      <c r="AE43" s="854"/>
      <c r="AF43" s="854"/>
      <c r="AG43" s="854"/>
      <c r="AH43" s="854"/>
      <c r="AI43" s="854"/>
      <c r="AJ43" s="854"/>
      <c r="AK43" s="854"/>
      <c r="AL43" s="854"/>
      <c r="AM43" s="854"/>
      <c r="AN43" s="854"/>
      <c r="AO43" s="854"/>
      <c r="AP43" s="854"/>
      <c r="AQ43" s="854"/>
      <c r="AR43" s="854"/>
      <c r="AS43" s="854"/>
      <c r="AT43" s="854"/>
      <c r="AU43" s="854"/>
      <c r="AV43" s="854"/>
      <c r="AW43" s="854"/>
      <c r="AX43" s="854"/>
      <c r="AY43" s="854"/>
      <c r="AZ43" s="854"/>
      <c r="BA43" s="854"/>
      <c r="BB43" s="854"/>
      <c r="BC43" s="854"/>
      <c r="BD43" s="854"/>
      <c r="BE43" s="854"/>
      <c r="BF43" s="854"/>
      <c r="BG43" s="854"/>
      <c r="BH43" s="854"/>
      <c r="BI43" s="854"/>
      <c r="BJ43" s="854"/>
      <c r="BK43" s="854"/>
      <c r="BL43" s="854"/>
      <c r="BM43" s="854"/>
      <c r="BN43" s="854"/>
      <c r="BO43" s="854"/>
      <c r="BP43" s="854"/>
      <c r="BQ43" s="854"/>
      <c r="BR43" s="854"/>
      <c r="BS43" s="854"/>
      <c r="BT43" s="854"/>
      <c r="BU43" s="854"/>
      <c r="BV43" s="854"/>
      <c r="BW43" s="854"/>
      <c r="BX43" s="854"/>
      <c r="BY43" s="854"/>
      <c r="BZ43" s="854"/>
      <c r="CA43" s="854"/>
      <c r="CB43" s="854"/>
      <c r="CC43" s="854"/>
      <c r="CD43" s="854"/>
      <c r="CE43" s="854"/>
      <c r="CF43" s="854"/>
      <c r="CG43" s="854"/>
      <c r="CH43" s="854"/>
      <c r="CI43" s="854"/>
      <c r="CJ43" s="854"/>
      <c r="CK43" s="854"/>
      <c r="CL43" s="854"/>
      <c r="CM43" s="854"/>
      <c r="CN43" s="854"/>
      <c r="CO43" s="854"/>
      <c r="CP43" s="854"/>
      <c r="CQ43" s="854"/>
      <c r="CR43" s="854"/>
      <c r="CS43" s="854"/>
      <c r="CT43" s="854"/>
      <c r="CU43" s="854"/>
      <c r="CV43" s="854"/>
      <c r="CW43" s="854"/>
      <c r="CX43" s="854"/>
    </row>
    <row r="44" spans="1:102" ht="11.25" customHeight="1">
      <c r="A44" s="696" t="s">
        <v>271</v>
      </c>
      <c r="B44" s="859" t="s">
        <v>463</v>
      </c>
      <c r="C44" s="323">
        <v>4320000</v>
      </c>
      <c r="D44" s="323">
        <v>1000</v>
      </c>
      <c r="E44" s="604">
        <v>104</v>
      </c>
      <c r="F44" s="605">
        <v>16</v>
      </c>
      <c r="G44" s="604">
        <v>31</v>
      </c>
      <c r="H44" s="606" t="s">
        <v>427</v>
      </c>
      <c r="I44" s="600">
        <v>1220</v>
      </c>
      <c r="J44" s="846">
        <v>15000</v>
      </c>
      <c r="K44" s="607">
        <v>410</v>
      </c>
      <c r="L44" s="394" t="s">
        <v>388</v>
      </c>
      <c r="M44" s="606" t="s">
        <v>389</v>
      </c>
      <c r="N44" s="600">
        <v>7300</v>
      </c>
      <c r="O44" s="600">
        <f>N44*0.025</f>
        <v>182.5</v>
      </c>
      <c r="P44" s="366">
        <v>10</v>
      </c>
      <c r="Q44" s="249" t="s">
        <v>328</v>
      </c>
      <c r="R44" s="389">
        <v>8</v>
      </c>
      <c r="S44" s="851"/>
      <c r="T44" s="212"/>
      <c r="U44" s="213"/>
      <c r="V44" s="251"/>
      <c r="W44" s="251"/>
      <c r="X44" s="167"/>
      <c r="Y44" s="251"/>
      <c r="Z44" s="251"/>
      <c r="AA44" s="251"/>
      <c r="AB44" s="251"/>
      <c r="AC44" s="220"/>
      <c r="AD44" s="251"/>
      <c r="AE44" s="222"/>
      <c r="AF44" s="629"/>
      <c r="AG44" s="251"/>
      <c r="AH44" s="251"/>
      <c r="AI44" s="251"/>
      <c r="AJ44" s="251"/>
      <c r="AK44" s="251"/>
      <c r="AL44" s="251"/>
      <c r="AM44" s="251"/>
      <c r="AN44" s="251"/>
      <c r="AO44" s="251"/>
      <c r="AP44" s="251"/>
      <c r="AQ44" s="184"/>
      <c r="AR44" s="642"/>
      <c r="AS44" s="642"/>
      <c r="AT44" s="251"/>
      <c r="AU44" s="515"/>
      <c r="AV44" s="515"/>
      <c r="AW44" s="515"/>
      <c r="AX44" s="515"/>
      <c r="AY44" s="515"/>
      <c r="AZ44" s="515"/>
      <c r="BA44" s="515"/>
      <c r="BB44" s="613"/>
      <c r="BC44" s="228"/>
      <c r="BD44" s="228"/>
      <c r="BE44" s="228"/>
      <c r="BF44" s="228"/>
      <c r="BG44" s="228"/>
      <c r="BH44" s="228"/>
      <c r="BI44" s="228"/>
      <c r="BJ44" s="251"/>
      <c r="BK44" s="290"/>
      <c r="BL44" s="290"/>
      <c r="BM44" s="290"/>
      <c r="BN44" s="290"/>
      <c r="BO44" s="251"/>
      <c r="BP44" s="291"/>
      <c r="BQ44" s="251"/>
      <c r="BR44" s="251"/>
      <c r="BS44" s="251"/>
      <c r="BT44" s="259"/>
      <c r="BU44" s="251"/>
      <c r="BV44" s="251"/>
      <c r="BW44" s="251"/>
      <c r="BX44" s="251"/>
      <c r="BY44" s="260"/>
      <c r="BZ44" s="260"/>
      <c r="CA44" s="251"/>
      <c r="CB44" s="261"/>
      <c r="CC44" s="251"/>
      <c r="CD44" s="262"/>
      <c r="CE44" s="251"/>
      <c r="CF44" s="251"/>
      <c r="CG44" s="263"/>
      <c r="CH44" s="251"/>
      <c r="CI44" s="263"/>
      <c r="CJ44" s="263"/>
      <c r="CK44" s="251"/>
      <c r="CL44" s="251"/>
      <c r="CM44" s="251"/>
      <c r="CN44" s="251"/>
      <c r="CO44" s="251"/>
      <c r="CP44" s="251"/>
      <c r="CQ44" s="251"/>
      <c r="CR44" s="251"/>
      <c r="CS44" s="251"/>
      <c r="CT44" s="251"/>
      <c r="CU44" s="251"/>
      <c r="CV44" s="251"/>
      <c r="CW44" s="251"/>
      <c r="CX44" s="856" t="s">
        <v>464</v>
      </c>
    </row>
    <row r="45" spans="1:102" ht="11.25" customHeight="1">
      <c r="A45" s="696"/>
      <c r="B45" s="859"/>
      <c r="C45" s="323"/>
      <c r="D45" s="323"/>
      <c r="E45" s="604"/>
      <c r="F45" s="605"/>
      <c r="G45" s="604"/>
      <c r="H45" s="606"/>
      <c r="I45" s="600"/>
      <c r="J45" s="600"/>
      <c r="K45" s="607"/>
      <c r="L45" s="394"/>
      <c r="M45" s="606"/>
      <c r="N45" s="600"/>
      <c r="O45" s="600"/>
      <c r="P45" s="366"/>
      <c r="Q45" s="249" t="s">
        <v>257</v>
      </c>
      <c r="R45" s="389">
        <v>1</v>
      </c>
      <c r="S45" s="851"/>
      <c r="T45" s="212"/>
      <c r="U45" s="251"/>
      <c r="V45" s="251"/>
      <c r="W45" s="251"/>
      <c r="X45" s="167"/>
      <c r="Y45" s="251"/>
      <c r="Z45" s="251"/>
      <c r="AA45" s="251"/>
      <c r="AB45" s="251"/>
      <c r="AC45" s="220"/>
      <c r="AD45" s="251"/>
      <c r="AE45" s="251"/>
      <c r="AF45" s="251"/>
      <c r="AG45" s="251"/>
      <c r="AH45" s="251"/>
      <c r="AI45" s="251"/>
      <c r="AJ45" s="251"/>
      <c r="AK45" s="251"/>
      <c r="AL45" s="251"/>
      <c r="AM45" s="251"/>
      <c r="AN45" s="251"/>
      <c r="AO45" s="251"/>
      <c r="AP45" s="251"/>
      <c r="AQ45" s="252"/>
      <c r="AR45" s="252"/>
      <c r="AS45" s="252"/>
      <c r="AT45" s="251"/>
      <c r="AU45" s="515"/>
      <c r="AV45" s="515"/>
      <c r="AW45" s="515"/>
      <c r="AX45" s="515"/>
      <c r="AY45" s="515"/>
      <c r="AZ45" s="515"/>
      <c r="BA45" s="515"/>
      <c r="BB45" s="613"/>
      <c r="BC45" s="228"/>
      <c r="BD45" s="228"/>
      <c r="BE45" s="228"/>
      <c r="BF45" s="228"/>
      <c r="BG45" s="228"/>
      <c r="BH45" s="228"/>
      <c r="BI45" s="228"/>
      <c r="BJ45" s="251"/>
      <c r="BK45" s="290"/>
      <c r="BL45" s="290"/>
      <c r="BM45" s="290"/>
      <c r="BN45" s="290"/>
      <c r="BO45" s="251"/>
      <c r="BP45" s="251"/>
      <c r="BQ45" s="251"/>
      <c r="BR45" s="251"/>
      <c r="BS45" s="251"/>
      <c r="BT45" s="251"/>
      <c r="BU45" s="251"/>
      <c r="BV45" s="251"/>
      <c r="BW45" s="251"/>
      <c r="BX45" s="251"/>
      <c r="BY45" s="260"/>
      <c r="BZ45" s="260"/>
      <c r="CA45" s="251"/>
      <c r="CB45" s="251"/>
      <c r="CC45" s="251"/>
      <c r="CD45" s="251"/>
      <c r="CE45" s="251"/>
      <c r="CF45" s="251"/>
      <c r="CG45" s="251"/>
      <c r="CH45" s="251"/>
      <c r="CI45" s="251"/>
      <c r="CJ45" s="263"/>
      <c r="CK45" s="263"/>
      <c r="CL45" s="251"/>
      <c r="CM45" s="251"/>
      <c r="CN45" s="251"/>
      <c r="CO45" s="251"/>
      <c r="CP45" s="251"/>
      <c r="CQ45" s="251"/>
      <c r="CR45" s="251"/>
      <c r="CS45" s="251"/>
      <c r="CT45" s="251"/>
      <c r="CU45" s="251"/>
      <c r="CV45" s="251"/>
      <c r="CW45" s="251"/>
      <c r="CX45" s="856"/>
    </row>
    <row r="46" spans="1:102" ht="11.25" customHeight="1">
      <c r="A46" s="696"/>
      <c r="B46" s="859"/>
      <c r="C46" s="323"/>
      <c r="D46" s="323"/>
      <c r="E46" s="604"/>
      <c r="F46" s="605"/>
      <c r="G46" s="604"/>
      <c r="H46" s="606"/>
      <c r="I46" s="600"/>
      <c r="J46" s="600"/>
      <c r="K46" s="607"/>
      <c r="L46" s="394"/>
      <c r="M46" s="606"/>
      <c r="N46" s="600"/>
      <c r="O46" s="600"/>
      <c r="P46" s="366"/>
      <c r="Q46" s="249" t="s">
        <v>259</v>
      </c>
      <c r="R46" s="389">
        <v>1</v>
      </c>
      <c r="S46" s="851"/>
      <c r="T46" s="212"/>
      <c r="U46" s="251"/>
      <c r="V46" s="251"/>
      <c r="W46" s="251"/>
      <c r="X46" s="167"/>
      <c r="Y46" s="251"/>
      <c r="Z46" s="251"/>
      <c r="AA46" s="251"/>
      <c r="AB46" s="251"/>
      <c r="AC46" s="220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2"/>
      <c r="AR46" s="252"/>
      <c r="AS46" s="252"/>
      <c r="AT46" s="251"/>
      <c r="AU46" s="515"/>
      <c r="AV46" s="515"/>
      <c r="AW46" s="515"/>
      <c r="AX46" s="515"/>
      <c r="AY46" s="515"/>
      <c r="AZ46" s="515"/>
      <c r="BA46" s="515"/>
      <c r="BB46" s="613"/>
      <c r="BC46" s="228"/>
      <c r="BD46" s="228"/>
      <c r="BE46" s="228"/>
      <c r="BF46" s="228"/>
      <c r="BG46" s="228"/>
      <c r="BH46" s="228"/>
      <c r="BI46" s="228"/>
      <c r="BJ46" s="251"/>
      <c r="BK46" s="290"/>
      <c r="BL46" s="290"/>
      <c r="BM46" s="290"/>
      <c r="BN46" s="290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60"/>
      <c r="BZ46" s="260"/>
      <c r="CA46" s="251"/>
      <c r="CB46" s="251"/>
      <c r="CC46" s="251"/>
      <c r="CD46" s="251"/>
      <c r="CE46" s="251"/>
      <c r="CF46" s="251"/>
      <c r="CG46" s="251"/>
      <c r="CH46" s="251"/>
      <c r="CI46" s="251"/>
      <c r="CJ46" s="263"/>
      <c r="CK46" s="263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856"/>
    </row>
    <row r="47" spans="1:102" s="122" customFormat="1" ht="5.25" customHeight="1">
      <c r="A47" s="696"/>
      <c r="B47" s="856"/>
      <c r="C47" s="856"/>
      <c r="D47" s="856"/>
      <c r="E47" s="856"/>
      <c r="F47" s="856"/>
      <c r="G47" s="856"/>
      <c r="H47" s="856"/>
      <c r="I47" s="856"/>
      <c r="J47" s="856"/>
      <c r="K47" s="856"/>
      <c r="L47" s="856"/>
      <c r="M47" s="856"/>
      <c r="N47" s="856"/>
      <c r="O47" s="856"/>
      <c r="P47" s="856"/>
      <c r="Q47" s="856"/>
      <c r="R47" s="856"/>
      <c r="S47" s="856"/>
      <c r="T47" s="856"/>
      <c r="U47" s="856"/>
      <c r="V47" s="856"/>
      <c r="W47" s="856"/>
      <c r="X47" s="856"/>
      <c r="Y47" s="856"/>
      <c r="Z47" s="856"/>
      <c r="AA47" s="856"/>
      <c r="AB47" s="856"/>
      <c r="AC47" s="856"/>
      <c r="AD47" s="856"/>
      <c r="AE47" s="856"/>
      <c r="AF47" s="856"/>
      <c r="AG47" s="856"/>
      <c r="AH47" s="856"/>
      <c r="AI47" s="856"/>
      <c r="AJ47" s="856"/>
      <c r="AK47" s="856"/>
      <c r="AL47" s="856"/>
      <c r="AM47" s="856"/>
      <c r="AN47" s="856"/>
      <c r="AO47" s="856"/>
      <c r="AP47" s="856"/>
      <c r="AQ47" s="856"/>
      <c r="AR47" s="856"/>
      <c r="AS47" s="856"/>
      <c r="AT47" s="856"/>
      <c r="AU47" s="856"/>
      <c r="AV47" s="856"/>
      <c r="AW47" s="856"/>
      <c r="AX47" s="856"/>
      <c r="AY47" s="856"/>
      <c r="AZ47" s="856"/>
      <c r="BA47" s="856"/>
      <c r="BB47" s="856"/>
      <c r="BC47" s="856"/>
      <c r="BD47" s="856"/>
      <c r="BE47" s="856"/>
      <c r="BF47" s="856"/>
      <c r="BG47" s="856"/>
      <c r="BH47" s="856"/>
      <c r="BI47" s="856"/>
      <c r="BJ47" s="856"/>
      <c r="BK47" s="856"/>
      <c r="BL47" s="856"/>
      <c r="BM47" s="856"/>
      <c r="BN47" s="856"/>
      <c r="BO47" s="856"/>
      <c r="BP47" s="856"/>
      <c r="BQ47" s="856"/>
      <c r="BR47" s="856"/>
      <c r="BS47" s="856"/>
      <c r="BT47" s="856"/>
      <c r="BU47" s="856"/>
      <c r="BV47" s="856"/>
      <c r="BW47" s="856"/>
      <c r="BX47" s="856"/>
      <c r="BY47" s="856"/>
      <c r="BZ47" s="856"/>
      <c r="CA47" s="856"/>
      <c r="CB47" s="856"/>
      <c r="CC47" s="856"/>
      <c r="CD47" s="856"/>
      <c r="CE47" s="856"/>
      <c r="CF47" s="856"/>
      <c r="CG47" s="856"/>
      <c r="CH47" s="856"/>
      <c r="CI47" s="856"/>
      <c r="CJ47" s="856"/>
      <c r="CK47" s="856"/>
      <c r="CL47" s="856"/>
      <c r="CM47" s="856"/>
      <c r="CN47" s="856"/>
      <c r="CO47" s="856"/>
      <c r="CP47" s="856"/>
      <c r="CQ47" s="856"/>
      <c r="CR47" s="856"/>
      <c r="CS47" s="856"/>
      <c r="CT47" s="856"/>
      <c r="CU47" s="856"/>
      <c r="CV47" s="856"/>
      <c r="CW47" s="856"/>
      <c r="CX47" s="856"/>
    </row>
    <row r="48" spans="1:102" ht="11.25" customHeight="1">
      <c r="A48" s="696"/>
      <c r="B48" s="859" t="s">
        <v>465</v>
      </c>
      <c r="C48" s="307" t="s">
        <v>276</v>
      </c>
      <c r="D48" s="323">
        <v>1000</v>
      </c>
      <c r="E48" s="604">
        <v>120</v>
      </c>
      <c r="F48" s="605">
        <v>19</v>
      </c>
      <c r="G48" s="604">
        <v>31</v>
      </c>
      <c r="H48" s="606" t="s">
        <v>427</v>
      </c>
      <c r="I48" s="832">
        <v>1300</v>
      </c>
      <c r="J48" s="846">
        <v>15000</v>
      </c>
      <c r="K48" s="607">
        <v>750</v>
      </c>
      <c r="L48" s="394" t="s">
        <v>388</v>
      </c>
      <c r="M48" s="606" t="s">
        <v>389</v>
      </c>
      <c r="N48" s="600">
        <v>8000</v>
      </c>
      <c r="O48" s="600">
        <f>N48*0.025</f>
        <v>200</v>
      </c>
      <c r="P48" s="366">
        <v>10</v>
      </c>
      <c r="Q48" s="249" t="s">
        <v>328</v>
      </c>
      <c r="R48" s="389">
        <v>8</v>
      </c>
      <c r="S48" s="851"/>
      <c r="T48" s="212"/>
      <c r="U48" s="213"/>
      <c r="V48" s="251"/>
      <c r="W48" s="251"/>
      <c r="X48" s="167"/>
      <c r="Y48" s="251"/>
      <c r="Z48" s="251"/>
      <c r="AA48" s="251"/>
      <c r="AB48" s="251"/>
      <c r="AC48" s="220"/>
      <c r="AD48" s="251"/>
      <c r="AE48" s="222"/>
      <c r="AF48" s="629"/>
      <c r="AG48" s="251"/>
      <c r="AH48" s="251"/>
      <c r="AI48" s="251"/>
      <c r="AJ48" s="251"/>
      <c r="AK48" s="251"/>
      <c r="AL48" s="251"/>
      <c r="AM48" s="251"/>
      <c r="AN48" s="251"/>
      <c r="AO48" s="251"/>
      <c r="AP48" s="251"/>
      <c r="AQ48" s="184"/>
      <c r="AR48" s="642"/>
      <c r="AS48" s="642"/>
      <c r="AT48" s="251"/>
      <c r="AU48" s="515"/>
      <c r="AV48" s="515"/>
      <c r="AW48" s="515"/>
      <c r="AX48" s="515"/>
      <c r="AY48" s="515"/>
      <c r="AZ48" s="515"/>
      <c r="BA48" s="515"/>
      <c r="BB48" s="613"/>
      <c r="BC48" s="228"/>
      <c r="BD48" s="228"/>
      <c r="BE48" s="228"/>
      <c r="BF48" s="228"/>
      <c r="BG48" s="228"/>
      <c r="BH48" s="228"/>
      <c r="BI48" s="228"/>
      <c r="BJ48" s="251"/>
      <c r="BK48" s="290"/>
      <c r="BL48" s="290"/>
      <c r="BM48" s="290"/>
      <c r="BN48" s="290"/>
      <c r="BO48" s="251"/>
      <c r="BP48" s="291"/>
      <c r="BQ48" s="251"/>
      <c r="BR48" s="251"/>
      <c r="BS48" s="251"/>
      <c r="BT48" s="259"/>
      <c r="BU48" s="251"/>
      <c r="BV48" s="251"/>
      <c r="BW48" s="251"/>
      <c r="BX48" s="251"/>
      <c r="BY48" s="260"/>
      <c r="BZ48" s="260"/>
      <c r="CA48" s="251"/>
      <c r="CB48" s="261"/>
      <c r="CC48" s="251"/>
      <c r="CD48" s="262"/>
      <c r="CE48" s="251"/>
      <c r="CF48" s="251"/>
      <c r="CG48" s="263"/>
      <c r="CH48" s="251"/>
      <c r="CI48" s="263"/>
      <c r="CJ48" s="263"/>
      <c r="CK48" s="251"/>
      <c r="CL48" s="251"/>
      <c r="CM48" s="251"/>
      <c r="CN48" s="251"/>
      <c r="CO48" s="251"/>
      <c r="CP48" s="251"/>
      <c r="CQ48" s="251"/>
      <c r="CR48" s="251"/>
      <c r="CS48" s="251"/>
      <c r="CT48" s="251"/>
      <c r="CU48" s="251"/>
      <c r="CV48" s="251"/>
      <c r="CW48" s="251"/>
      <c r="CX48" s="856"/>
    </row>
    <row r="49" spans="1:102" ht="11.25" customHeight="1">
      <c r="A49" s="696"/>
      <c r="B49" s="859"/>
      <c r="C49" s="307" t="s">
        <v>277</v>
      </c>
      <c r="D49" s="323"/>
      <c r="E49" s="604"/>
      <c r="F49" s="605"/>
      <c r="G49" s="604"/>
      <c r="H49" s="606"/>
      <c r="I49" s="600"/>
      <c r="J49" s="600"/>
      <c r="K49" s="607"/>
      <c r="L49" s="394"/>
      <c r="M49" s="606"/>
      <c r="N49" s="600"/>
      <c r="O49" s="600"/>
      <c r="P49" s="366"/>
      <c r="Q49" s="249" t="s">
        <v>257</v>
      </c>
      <c r="R49" s="389">
        <v>1</v>
      </c>
      <c r="S49" s="851"/>
      <c r="T49" s="212"/>
      <c r="U49" s="251"/>
      <c r="V49" s="251"/>
      <c r="W49" s="251"/>
      <c r="X49" s="167"/>
      <c r="Y49" s="251"/>
      <c r="Z49" s="251"/>
      <c r="AA49" s="251"/>
      <c r="AB49" s="251"/>
      <c r="AC49" s="220"/>
      <c r="AD49" s="251"/>
      <c r="AE49" s="251"/>
      <c r="AF49" s="251"/>
      <c r="AG49" s="251"/>
      <c r="AH49" s="251"/>
      <c r="AI49" s="251"/>
      <c r="AJ49" s="251"/>
      <c r="AK49" s="251"/>
      <c r="AL49" s="251"/>
      <c r="AM49" s="251"/>
      <c r="AN49" s="251"/>
      <c r="AO49" s="251"/>
      <c r="AP49" s="251"/>
      <c r="AQ49" s="252"/>
      <c r="AR49" s="252"/>
      <c r="AS49" s="252"/>
      <c r="AT49" s="251"/>
      <c r="AU49" s="515"/>
      <c r="AV49" s="515"/>
      <c r="AW49" s="515"/>
      <c r="AX49" s="515"/>
      <c r="AY49" s="515"/>
      <c r="AZ49" s="515"/>
      <c r="BA49" s="515"/>
      <c r="BB49" s="613"/>
      <c r="BC49" s="228"/>
      <c r="BD49" s="228"/>
      <c r="BE49" s="228"/>
      <c r="BF49" s="228"/>
      <c r="BG49" s="228"/>
      <c r="BH49" s="228"/>
      <c r="BI49" s="228"/>
      <c r="BJ49" s="251"/>
      <c r="BK49" s="290"/>
      <c r="BL49" s="290"/>
      <c r="BM49" s="290"/>
      <c r="BN49" s="290"/>
      <c r="BO49" s="251"/>
      <c r="BP49" s="251"/>
      <c r="BQ49" s="251"/>
      <c r="BR49" s="251"/>
      <c r="BS49" s="251"/>
      <c r="BT49" s="251"/>
      <c r="BU49" s="251"/>
      <c r="BV49" s="251"/>
      <c r="BW49" s="251"/>
      <c r="BX49" s="251"/>
      <c r="BY49" s="260"/>
      <c r="BZ49" s="260"/>
      <c r="CA49" s="251"/>
      <c r="CB49" s="251"/>
      <c r="CC49" s="251"/>
      <c r="CD49" s="251"/>
      <c r="CE49" s="251"/>
      <c r="CF49" s="251"/>
      <c r="CG49" s="251"/>
      <c r="CH49" s="251"/>
      <c r="CI49" s="251"/>
      <c r="CJ49" s="251"/>
      <c r="CK49" s="251"/>
      <c r="CL49" s="251"/>
      <c r="CM49" s="251"/>
      <c r="CN49" s="251"/>
      <c r="CO49" s="251"/>
      <c r="CP49" s="251"/>
      <c r="CQ49" s="251"/>
      <c r="CR49" s="251"/>
      <c r="CS49" s="251"/>
      <c r="CT49" s="251"/>
      <c r="CU49" s="251"/>
      <c r="CV49" s="251"/>
      <c r="CW49" s="251"/>
      <c r="CX49" s="856"/>
    </row>
    <row r="50" spans="1:102" ht="11.25" customHeight="1">
      <c r="A50" s="696"/>
      <c r="B50" s="859"/>
      <c r="C50" s="323"/>
      <c r="D50" s="323"/>
      <c r="E50" s="604"/>
      <c r="F50" s="605"/>
      <c r="G50" s="604"/>
      <c r="H50" s="606"/>
      <c r="I50" s="600"/>
      <c r="J50" s="600"/>
      <c r="K50" s="607"/>
      <c r="L50" s="394"/>
      <c r="M50" s="606"/>
      <c r="N50" s="600"/>
      <c r="O50" s="600"/>
      <c r="P50" s="366"/>
      <c r="Q50" s="249" t="s">
        <v>259</v>
      </c>
      <c r="R50" s="389">
        <v>1</v>
      </c>
      <c r="S50" s="851"/>
      <c r="T50" s="212"/>
      <c r="U50" s="251"/>
      <c r="V50" s="251"/>
      <c r="W50" s="251"/>
      <c r="X50" s="167"/>
      <c r="Y50" s="251"/>
      <c r="Z50" s="251"/>
      <c r="AA50" s="251"/>
      <c r="AB50" s="251"/>
      <c r="AC50" s="220"/>
      <c r="AD50" s="251"/>
      <c r="AE50" s="251"/>
      <c r="AF50" s="251"/>
      <c r="AG50" s="251"/>
      <c r="AH50" s="251"/>
      <c r="AI50" s="251"/>
      <c r="AJ50" s="251"/>
      <c r="AK50" s="251"/>
      <c r="AL50" s="251"/>
      <c r="AM50" s="251"/>
      <c r="AN50" s="251"/>
      <c r="AO50" s="251"/>
      <c r="AP50" s="251"/>
      <c r="AQ50" s="252"/>
      <c r="AR50" s="252"/>
      <c r="AS50" s="252"/>
      <c r="AT50" s="251"/>
      <c r="AU50" s="515"/>
      <c r="AV50" s="515"/>
      <c r="AW50" s="515"/>
      <c r="AX50" s="515"/>
      <c r="AY50" s="515"/>
      <c r="AZ50" s="515"/>
      <c r="BA50" s="515"/>
      <c r="BB50" s="613"/>
      <c r="BC50" s="228"/>
      <c r="BD50" s="228"/>
      <c r="BE50" s="228"/>
      <c r="BF50" s="228"/>
      <c r="BG50" s="228"/>
      <c r="BH50" s="228"/>
      <c r="BI50" s="228"/>
      <c r="BJ50" s="251"/>
      <c r="BK50" s="290"/>
      <c r="BL50" s="290"/>
      <c r="BM50" s="290"/>
      <c r="BN50" s="290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60"/>
      <c r="BZ50" s="260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856"/>
    </row>
    <row r="51" spans="1:102" s="122" customFormat="1" ht="5.25" customHeight="1">
      <c r="A51" s="854"/>
      <c r="B51" s="854"/>
      <c r="C51" s="854"/>
      <c r="D51" s="854"/>
      <c r="E51" s="854"/>
      <c r="F51" s="854"/>
      <c r="G51" s="854"/>
      <c r="H51" s="854"/>
      <c r="I51" s="854"/>
      <c r="J51" s="854"/>
      <c r="K51" s="854"/>
      <c r="L51" s="854"/>
      <c r="M51" s="854"/>
      <c r="N51" s="854"/>
      <c r="O51" s="854"/>
      <c r="P51" s="854"/>
      <c r="Q51" s="854"/>
      <c r="R51" s="854"/>
      <c r="S51" s="854"/>
      <c r="T51" s="854"/>
      <c r="U51" s="854"/>
      <c r="V51" s="854"/>
      <c r="W51" s="854"/>
      <c r="X51" s="854"/>
      <c r="Y51" s="854"/>
      <c r="Z51" s="854"/>
      <c r="AA51" s="854"/>
      <c r="AB51" s="854"/>
      <c r="AC51" s="854"/>
      <c r="AD51" s="854"/>
      <c r="AE51" s="854"/>
      <c r="AF51" s="854"/>
      <c r="AG51" s="854"/>
      <c r="AH51" s="854"/>
      <c r="AI51" s="854"/>
      <c r="AJ51" s="854"/>
      <c r="AK51" s="854"/>
      <c r="AL51" s="854"/>
      <c r="AM51" s="854"/>
      <c r="AN51" s="854"/>
      <c r="AO51" s="854"/>
      <c r="AP51" s="854"/>
      <c r="AQ51" s="854"/>
      <c r="AR51" s="854"/>
      <c r="AS51" s="854"/>
      <c r="AT51" s="854"/>
      <c r="AU51" s="854"/>
      <c r="AV51" s="854"/>
      <c r="AW51" s="854"/>
      <c r="AX51" s="854"/>
      <c r="AY51" s="854"/>
      <c r="AZ51" s="854"/>
      <c r="BA51" s="854"/>
      <c r="BB51" s="854"/>
      <c r="BC51" s="854"/>
      <c r="BD51" s="854"/>
      <c r="BE51" s="854"/>
      <c r="BF51" s="854"/>
      <c r="BG51" s="854"/>
      <c r="BH51" s="854"/>
      <c r="BI51" s="854"/>
      <c r="BJ51" s="854"/>
      <c r="BK51" s="854"/>
      <c r="BL51" s="854"/>
      <c r="BM51" s="854"/>
      <c r="BN51" s="854"/>
      <c r="BO51" s="854"/>
      <c r="BP51" s="854"/>
      <c r="BQ51" s="854"/>
      <c r="BR51" s="854"/>
      <c r="BS51" s="854"/>
      <c r="BT51" s="854"/>
      <c r="BU51" s="854"/>
      <c r="BV51" s="854"/>
      <c r="BW51" s="854"/>
      <c r="BX51" s="854"/>
      <c r="BY51" s="854"/>
      <c r="BZ51" s="854"/>
      <c r="CA51" s="854"/>
      <c r="CB51" s="854"/>
      <c r="CC51" s="854"/>
      <c r="CD51" s="854"/>
      <c r="CE51" s="854"/>
      <c r="CF51" s="854"/>
      <c r="CG51" s="854"/>
      <c r="CH51" s="854"/>
      <c r="CI51" s="854"/>
      <c r="CJ51" s="854"/>
      <c r="CK51" s="854"/>
      <c r="CL51" s="854"/>
      <c r="CM51" s="854"/>
      <c r="CN51" s="854"/>
      <c r="CO51" s="854"/>
      <c r="CP51" s="854"/>
      <c r="CQ51" s="854"/>
      <c r="CR51" s="854"/>
      <c r="CS51" s="854"/>
      <c r="CT51" s="854"/>
      <c r="CU51" s="854"/>
      <c r="CV51" s="854"/>
      <c r="CW51" s="854"/>
      <c r="CX51" s="854"/>
    </row>
    <row r="52" spans="1:102" ht="11.25" customHeight="1">
      <c r="A52" s="800" t="s">
        <v>274</v>
      </c>
      <c r="B52" s="869" t="s">
        <v>466</v>
      </c>
      <c r="C52" s="307" t="s">
        <v>276</v>
      </c>
      <c r="D52" s="323">
        <v>1000</v>
      </c>
      <c r="E52" s="862">
        <v>143</v>
      </c>
      <c r="F52" s="625">
        <v>21</v>
      </c>
      <c r="G52" s="830">
        <v>55.2</v>
      </c>
      <c r="H52" s="863" t="s">
        <v>432</v>
      </c>
      <c r="I52" s="833">
        <v>1350</v>
      </c>
      <c r="J52" s="846">
        <v>15000</v>
      </c>
      <c r="K52" s="630">
        <v>350</v>
      </c>
      <c r="L52" s="751" t="s">
        <v>388</v>
      </c>
      <c r="M52" s="835" t="s">
        <v>389</v>
      </c>
      <c r="N52" s="833">
        <v>9250</v>
      </c>
      <c r="O52" s="833">
        <v>231.195</v>
      </c>
      <c r="P52" s="285">
        <v>10</v>
      </c>
      <c r="Q52" s="249" t="s">
        <v>328</v>
      </c>
      <c r="R52" s="850">
        <v>8</v>
      </c>
      <c r="S52" s="851"/>
      <c r="T52" s="212"/>
      <c r="U52" s="213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25"/>
      <c r="AI52" s="251"/>
      <c r="AJ52" s="251"/>
      <c r="AK52" s="629"/>
      <c r="AL52" s="629"/>
      <c r="AM52" s="251"/>
      <c r="AN52" s="251"/>
      <c r="AO52" s="251"/>
      <c r="AP52" s="251"/>
      <c r="AQ52" s="252"/>
      <c r="AR52" s="252"/>
      <c r="AS52" s="252"/>
      <c r="AT52" s="251"/>
      <c r="AU52" s="515"/>
      <c r="AV52" s="515"/>
      <c r="AW52" s="515"/>
      <c r="AX52" s="515"/>
      <c r="AY52" s="515"/>
      <c r="AZ52" s="515"/>
      <c r="BA52" s="515"/>
      <c r="BB52" s="613"/>
      <c r="BC52" s="228"/>
      <c r="BD52" s="228"/>
      <c r="BE52" s="228"/>
      <c r="BF52" s="228"/>
      <c r="BG52" s="228"/>
      <c r="BH52" s="228"/>
      <c r="BI52" s="228"/>
      <c r="BJ52" s="251"/>
      <c r="BK52" s="290"/>
      <c r="BL52" s="290"/>
      <c r="BM52" s="290"/>
      <c r="BN52" s="290"/>
      <c r="BO52" s="251"/>
      <c r="BP52" s="291"/>
      <c r="BQ52" s="251"/>
      <c r="BR52" s="251"/>
      <c r="BS52" s="251"/>
      <c r="BT52" s="259"/>
      <c r="BU52" s="251"/>
      <c r="BV52" s="251"/>
      <c r="BW52" s="251"/>
      <c r="BX52" s="251"/>
      <c r="BY52" s="260"/>
      <c r="BZ52" s="260"/>
      <c r="CA52" s="251"/>
      <c r="CB52" s="261"/>
      <c r="CC52" s="251"/>
      <c r="CD52" s="262"/>
      <c r="CE52" s="251"/>
      <c r="CF52" s="251"/>
      <c r="CG52" s="263"/>
      <c r="CH52" s="251"/>
      <c r="CI52" s="263"/>
      <c r="CJ52" s="263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856"/>
    </row>
    <row r="53" spans="1:102" ht="11.25" customHeight="1">
      <c r="A53" s="800"/>
      <c r="B53" s="869"/>
      <c r="C53" s="307" t="s">
        <v>277</v>
      </c>
      <c r="D53" s="265"/>
      <c r="E53" s="830"/>
      <c r="F53" s="625"/>
      <c r="G53" s="830"/>
      <c r="H53" s="835"/>
      <c r="I53" s="833"/>
      <c r="J53" s="833"/>
      <c r="K53" s="630"/>
      <c r="L53" s="751"/>
      <c r="M53" s="835"/>
      <c r="N53" s="833"/>
      <c r="O53" s="833"/>
      <c r="P53" s="285"/>
      <c r="Q53" s="249" t="s">
        <v>257</v>
      </c>
      <c r="R53" s="850">
        <v>1</v>
      </c>
      <c r="S53" s="851"/>
      <c r="T53" s="212"/>
      <c r="U53" s="213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25"/>
      <c r="AI53" s="251"/>
      <c r="AJ53" s="251"/>
      <c r="AK53" s="251"/>
      <c r="AL53" s="251"/>
      <c r="AM53" s="251"/>
      <c r="AN53" s="251"/>
      <c r="AO53" s="251"/>
      <c r="AP53" s="251"/>
      <c r="AQ53" s="252"/>
      <c r="AR53" s="252"/>
      <c r="AS53" s="252"/>
      <c r="AT53" s="251"/>
      <c r="AU53" s="515"/>
      <c r="AV53" s="515"/>
      <c r="AW53" s="515"/>
      <c r="AX53" s="515"/>
      <c r="AY53" s="515"/>
      <c r="AZ53" s="515"/>
      <c r="BA53" s="515"/>
      <c r="BB53" s="613"/>
      <c r="BC53" s="228"/>
      <c r="BD53" s="228"/>
      <c r="BE53" s="228"/>
      <c r="BF53" s="228"/>
      <c r="BG53" s="228"/>
      <c r="BH53" s="228"/>
      <c r="BI53" s="228"/>
      <c r="BJ53" s="251"/>
      <c r="BK53" s="290"/>
      <c r="BL53" s="290"/>
      <c r="BM53" s="290"/>
      <c r="BN53" s="290"/>
      <c r="BO53" s="251"/>
      <c r="BP53" s="251"/>
      <c r="BQ53" s="251"/>
      <c r="BR53" s="251"/>
      <c r="BS53" s="251"/>
      <c r="BT53" s="251"/>
      <c r="BU53" s="251"/>
      <c r="BV53" s="251"/>
      <c r="BW53" s="251"/>
      <c r="BX53" s="251"/>
      <c r="BY53" s="260"/>
      <c r="BZ53" s="260"/>
      <c r="CA53" s="251"/>
      <c r="CB53" s="251"/>
      <c r="CC53" s="251"/>
      <c r="CD53" s="251"/>
      <c r="CE53" s="251"/>
      <c r="CF53" s="251"/>
      <c r="CG53" s="251"/>
      <c r="CH53" s="251"/>
      <c r="CI53" s="251"/>
      <c r="CJ53" s="251"/>
      <c r="CK53" s="251"/>
      <c r="CL53" s="251"/>
      <c r="CM53" s="251"/>
      <c r="CN53" s="251"/>
      <c r="CO53" s="251"/>
      <c r="CP53" s="251"/>
      <c r="CQ53" s="251"/>
      <c r="CR53" s="251"/>
      <c r="CS53" s="251"/>
      <c r="CT53" s="251"/>
      <c r="CU53" s="251"/>
      <c r="CV53" s="251"/>
      <c r="CW53" s="251"/>
      <c r="CX53" s="856"/>
    </row>
    <row r="54" spans="1:102" ht="11.25" customHeight="1">
      <c r="A54" s="800"/>
      <c r="B54" s="869"/>
      <c r="C54" s="265"/>
      <c r="D54" s="265"/>
      <c r="E54" s="830"/>
      <c r="F54" s="625"/>
      <c r="G54" s="830"/>
      <c r="H54" s="835"/>
      <c r="I54" s="833"/>
      <c r="J54" s="833"/>
      <c r="K54" s="630"/>
      <c r="L54" s="751"/>
      <c r="M54" s="835"/>
      <c r="N54" s="833"/>
      <c r="O54" s="833"/>
      <c r="P54" s="285"/>
      <c r="Q54" s="249" t="s">
        <v>259</v>
      </c>
      <c r="R54" s="850">
        <v>1</v>
      </c>
      <c r="S54" s="851"/>
      <c r="T54" s="212"/>
      <c r="U54" s="213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25"/>
      <c r="AI54" s="251"/>
      <c r="AJ54" s="251"/>
      <c r="AK54" s="251"/>
      <c r="AL54" s="251"/>
      <c r="AM54" s="251"/>
      <c r="AN54" s="251"/>
      <c r="AO54" s="251"/>
      <c r="AP54" s="251"/>
      <c r="AQ54" s="252"/>
      <c r="AR54" s="252"/>
      <c r="AS54" s="252"/>
      <c r="AT54" s="251"/>
      <c r="AU54" s="515"/>
      <c r="AV54" s="515"/>
      <c r="AW54" s="515"/>
      <c r="AX54" s="515"/>
      <c r="AY54" s="515"/>
      <c r="AZ54" s="515"/>
      <c r="BA54" s="515"/>
      <c r="BB54" s="613"/>
      <c r="BC54" s="228"/>
      <c r="BD54" s="228"/>
      <c r="BE54" s="228"/>
      <c r="BF54" s="228"/>
      <c r="BG54" s="228"/>
      <c r="BH54" s="228"/>
      <c r="BI54" s="228"/>
      <c r="BJ54" s="251"/>
      <c r="BK54" s="290"/>
      <c r="BL54" s="290"/>
      <c r="BM54" s="290"/>
      <c r="BN54" s="290"/>
      <c r="BO54" s="251"/>
      <c r="BP54" s="251"/>
      <c r="BQ54" s="251"/>
      <c r="BR54" s="251"/>
      <c r="BS54" s="251"/>
      <c r="BT54" s="251"/>
      <c r="BU54" s="251"/>
      <c r="BV54" s="251"/>
      <c r="BW54" s="251"/>
      <c r="BX54" s="251"/>
      <c r="BY54" s="260"/>
      <c r="BZ54" s="260"/>
      <c r="CA54" s="251"/>
      <c r="CB54" s="251"/>
      <c r="CC54" s="251"/>
      <c r="CD54" s="251"/>
      <c r="CE54" s="251"/>
      <c r="CF54" s="251"/>
      <c r="CG54" s="251"/>
      <c r="CH54" s="251"/>
      <c r="CI54" s="251"/>
      <c r="CJ54" s="251"/>
      <c r="CK54" s="251"/>
      <c r="CL54" s="251"/>
      <c r="CM54" s="251"/>
      <c r="CN54" s="251"/>
      <c r="CO54" s="251"/>
      <c r="CP54" s="251"/>
      <c r="CQ54" s="251"/>
      <c r="CR54" s="251"/>
      <c r="CS54" s="251"/>
      <c r="CT54" s="251"/>
      <c r="CU54" s="251"/>
      <c r="CV54" s="251"/>
      <c r="CW54" s="251"/>
      <c r="CX54" s="856"/>
    </row>
    <row r="55" spans="1:102" s="122" customFormat="1" ht="5.25" customHeight="1">
      <c r="A55" s="854"/>
      <c r="B55" s="854"/>
      <c r="C55" s="854"/>
      <c r="D55" s="854"/>
      <c r="E55" s="854"/>
      <c r="F55" s="854"/>
      <c r="G55" s="854"/>
      <c r="H55" s="854"/>
      <c r="I55" s="854"/>
      <c r="J55" s="854"/>
      <c r="K55" s="854"/>
      <c r="L55" s="854"/>
      <c r="M55" s="854"/>
      <c r="N55" s="854"/>
      <c r="O55" s="854"/>
      <c r="P55" s="854"/>
      <c r="Q55" s="854"/>
      <c r="R55" s="854"/>
      <c r="S55" s="854"/>
      <c r="T55" s="854"/>
      <c r="U55" s="854"/>
      <c r="V55" s="854"/>
      <c r="W55" s="854"/>
      <c r="X55" s="854"/>
      <c r="Y55" s="854"/>
      <c r="Z55" s="854"/>
      <c r="AA55" s="854"/>
      <c r="AB55" s="854"/>
      <c r="AC55" s="854"/>
      <c r="AD55" s="854"/>
      <c r="AE55" s="854"/>
      <c r="AF55" s="854"/>
      <c r="AG55" s="854"/>
      <c r="AH55" s="854"/>
      <c r="AI55" s="854"/>
      <c r="AJ55" s="854"/>
      <c r="AK55" s="854"/>
      <c r="AL55" s="854"/>
      <c r="AM55" s="854"/>
      <c r="AN55" s="854"/>
      <c r="AO55" s="854"/>
      <c r="AP55" s="854"/>
      <c r="AQ55" s="854"/>
      <c r="AR55" s="854"/>
      <c r="AS55" s="854"/>
      <c r="AT55" s="854"/>
      <c r="AU55" s="854"/>
      <c r="AV55" s="854"/>
      <c r="AW55" s="854"/>
      <c r="AX55" s="854"/>
      <c r="AY55" s="854"/>
      <c r="AZ55" s="854"/>
      <c r="BA55" s="854"/>
      <c r="BB55" s="854"/>
      <c r="BC55" s="854"/>
      <c r="BD55" s="854"/>
      <c r="BE55" s="854"/>
      <c r="BF55" s="854"/>
      <c r="BG55" s="854"/>
      <c r="BH55" s="854"/>
      <c r="BI55" s="854"/>
      <c r="BJ55" s="854"/>
      <c r="BK55" s="854"/>
      <c r="BL55" s="854"/>
      <c r="BM55" s="854"/>
      <c r="BN55" s="854"/>
      <c r="BO55" s="854"/>
      <c r="BP55" s="854"/>
      <c r="BQ55" s="854"/>
      <c r="BR55" s="854"/>
      <c r="BS55" s="854"/>
      <c r="BT55" s="854"/>
      <c r="BU55" s="854"/>
      <c r="BV55" s="854"/>
      <c r="BW55" s="854"/>
      <c r="BX55" s="854"/>
      <c r="BY55" s="854"/>
      <c r="BZ55" s="854"/>
      <c r="CA55" s="854"/>
      <c r="CB55" s="854"/>
      <c r="CC55" s="854"/>
      <c r="CD55" s="854"/>
      <c r="CE55" s="854"/>
      <c r="CF55" s="854"/>
      <c r="CG55" s="854"/>
      <c r="CH55" s="854"/>
      <c r="CI55" s="854"/>
      <c r="CJ55" s="854"/>
      <c r="CK55" s="854"/>
      <c r="CL55" s="854"/>
      <c r="CM55" s="854"/>
      <c r="CN55" s="854"/>
      <c r="CO55" s="854"/>
      <c r="CP55" s="854"/>
      <c r="CQ55" s="854"/>
      <c r="CR55" s="854"/>
      <c r="CS55" s="854"/>
      <c r="CT55" s="854"/>
      <c r="CU55" s="854"/>
      <c r="CV55" s="854"/>
      <c r="CW55" s="854"/>
      <c r="CX55" s="854"/>
    </row>
    <row r="56" spans="1:102" ht="11.25" customHeight="1">
      <c r="A56" s="322" t="s">
        <v>280</v>
      </c>
      <c r="B56" s="729" t="s">
        <v>467</v>
      </c>
      <c r="C56" s="307" t="s">
        <v>276</v>
      </c>
      <c r="D56" s="323">
        <v>1000</v>
      </c>
      <c r="E56" s="604">
        <v>145.6</v>
      </c>
      <c r="F56" s="605">
        <v>34</v>
      </c>
      <c r="G56" s="604">
        <v>34</v>
      </c>
      <c r="H56" s="655" t="s">
        <v>453</v>
      </c>
      <c r="I56" s="600">
        <v>715</v>
      </c>
      <c r="J56" s="600">
        <v>9000</v>
      </c>
      <c r="K56" s="607">
        <v>230</v>
      </c>
      <c r="L56" s="394" t="s">
        <v>388</v>
      </c>
      <c r="M56" s="606" t="s">
        <v>389</v>
      </c>
      <c r="N56" s="600">
        <v>6800</v>
      </c>
      <c r="O56" s="600">
        <f>N56*0.02</f>
        <v>136</v>
      </c>
      <c r="P56" s="366">
        <v>8</v>
      </c>
      <c r="Q56" s="249" t="s">
        <v>328</v>
      </c>
      <c r="R56" s="389">
        <v>4</v>
      </c>
      <c r="S56" s="851"/>
      <c r="T56" s="212"/>
      <c r="U56" s="251"/>
      <c r="V56" s="251"/>
      <c r="W56" s="251"/>
      <c r="X56" s="167"/>
      <c r="Y56" s="251"/>
      <c r="Z56" s="251"/>
      <c r="AA56" s="251"/>
      <c r="AB56" s="251"/>
      <c r="AC56" s="220"/>
      <c r="AD56" s="251"/>
      <c r="AE56" s="222"/>
      <c r="AF56" s="629"/>
      <c r="AG56" s="251"/>
      <c r="AH56" s="251"/>
      <c r="AI56" s="251"/>
      <c r="AJ56" s="251"/>
      <c r="AK56" s="251"/>
      <c r="AL56" s="228"/>
      <c r="AM56" s="251"/>
      <c r="AN56" s="251"/>
      <c r="AO56" s="251"/>
      <c r="AP56" s="251"/>
      <c r="AQ56" s="184"/>
      <c r="AR56" s="251"/>
      <c r="AS56" s="251"/>
      <c r="AT56" s="251"/>
      <c r="AU56" s="515"/>
      <c r="AV56" s="515"/>
      <c r="AW56" s="515"/>
      <c r="AX56" s="515"/>
      <c r="AY56" s="515"/>
      <c r="AZ56" s="515"/>
      <c r="BA56" s="515"/>
      <c r="BB56" s="613"/>
      <c r="BC56" s="228"/>
      <c r="BD56" s="228"/>
      <c r="BE56" s="228"/>
      <c r="BF56" s="228"/>
      <c r="BG56" s="228"/>
      <c r="BH56" s="228"/>
      <c r="BI56" s="228"/>
      <c r="BJ56" s="251"/>
      <c r="BK56" s="290"/>
      <c r="BL56" s="290"/>
      <c r="BM56" s="290"/>
      <c r="BN56" s="290"/>
      <c r="BO56" s="251"/>
      <c r="BP56" s="291"/>
      <c r="BQ56" s="251"/>
      <c r="BR56" s="251"/>
      <c r="BS56" s="251"/>
      <c r="BT56" s="259"/>
      <c r="BU56" s="251"/>
      <c r="BV56" s="251"/>
      <c r="BW56" s="251"/>
      <c r="BX56" s="251"/>
      <c r="BY56" s="260"/>
      <c r="BZ56" s="260"/>
      <c r="CA56" s="251"/>
      <c r="CB56" s="261"/>
      <c r="CC56" s="251"/>
      <c r="CD56" s="262"/>
      <c r="CE56" s="251"/>
      <c r="CF56" s="251"/>
      <c r="CG56" s="263"/>
      <c r="CH56" s="251"/>
      <c r="CI56" s="263"/>
      <c r="CJ56" s="263"/>
      <c r="CK56" s="251"/>
      <c r="CL56" s="251"/>
      <c r="CM56" s="251"/>
      <c r="CN56" s="251"/>
      <c r="CO56" s="251"/>
      <c r="CP56" s="251"/>
      <c r="CQ56" s="251"/>
      <c r="CR56" s="251"/>
      <c r="CS56" s="251"/>
      <c r="CT56" s="251"/>
      <c r="CU56" s="251"/>
      <c r="CV56" s="251"/>
      <c r="CW56" s="251"/>
      <c r="CX56" s="856"/>
    </row>
    <row r="57" spans="1:102" ht="12">
      <c r="A57" s="322"/>
      <c r="B57" s="729"/>
      <c r="C57" s="307" t="s">
        <v>277</v>
      </c>
      <c r="D57" s="368"/>
      <c r="E57" s="654"/>
      <c r="F57" s="639"/>
      <c r="G57" s="654"/>
      <c r="H57" s="606"/>
      <c r="I57" s="640"/>
      <c r="J57" s="640"/>
      <c r="K57" s="659"/>
      <c r="L57" s="660"/>
      <c r="M57" s="661"/>
      <c r="N57" s="640"/>
      <c r="O57" s="640"/>
      <c r="P57" s="366"/>
      <c r="Q57" s="249" t="s">
        <v>257</v>
      </c>
      <c r="R57" s="389">
        <v>2</v>
      </c>
      <c r="S57" s="851"/>
      <c r="T57" s="212"/>
      <c r="U57" s="251"/>
      <c r="V57" s="251"/>
      <c r="W57" s="251"/>
      <c r="X57" s="167"/>
      <c r="Y57" s="251"/>
      <c r="Z57" s="251"/>
      <c r="AA57" s="251"/>
      <c r="AB57" s="251"/>
      <c r="AC57" s="220"/>
      <c r="AD57" s="251"/>
      <c r="AE57" s="251"/>
      <c r="AF57" s="251"/>
      <c r="AG57" s="251"/>
      <c r="AH57" s="251"/>
      <c r="AI57" s="251"/>
      <c r="AJ57" s="251"/>
      <c r="AK57" s="251"/>
      <c r="AL57" s="228"/>
      <c r="AM57" s="251"/>
      <c r="AN57" s="251"/>
      <c r="AO57" s="251"/>
      <c r="AP57" s="251"/>
      <c r="AQ57" s="252"/>
      <c r="AR57" s="252"/>
      <c r="AS57" s="252"/>
      <c r="AT57" s="251"/>
      <c r="AU57" s="515"/>
      <c r="AV57" s="515"/>
      <c r="AW57" s="515"/>
      <c r="AX57" s="515"/>
      <c r="AY57" s="515"/>
      <c r="AZ57" s="515"/>
      <c r="BA57" s="515"/>
      <c r="BB57" s="613"/>
      <c r="BC57" s="228"/>
      <c r="BD57" s="228"/>
      <c r="BE57" s="228"/>
      <c r="BF57" s="228"/>
      <c r="BG57" s="228"/>
      <c r="BH57" s="228"/>
      <c r="BI57" s="228"/>
      <c r="BJ57" s="251"/>
      <c r="BK57" s="290"/>
      <c r="BL57" s="290"/>
      <c r="BM57" s="290"/>
      <c r="BN57" s="290"/>
      <c r="BO57" s="251"/>
      <c r="BP57" s="251"/>
      <c r="BQ57" s="251"/>
      <c r="BR57" s="251"/>
      <c r="BS57" s="251"/>
      <c r="BT57" s="251"/>
      <c r="BU57" s="251"/>
      <c r="BV57" s="251"/>
      <c r="BW57" s="251"/>
      <c r="BX57" s="251"/>
      <c r="BY57" s="260"/>
      <c r="BZ57" s="260"/>
      <c r="CA57" s="251"/>
      <c r="CB57" s="251"/>
      <c r="CC57" s="251"/>
      <c r="CD57" s="251"/>
      <c r="CE57" s="251"/>
      <c r="CF57" s="251"/>
      <c r="CG57" s="251"/>
      <c r="CH57" s="251"/>
      <c r="CI57" s="251"/>
      <c r="CJ57" s="263"/>
      <c r="CK57" s="263"/>
      <c r="CL57" s="251"/>
      <c r="CM57" s="251"/>
      <c r="CN57" s="251"/>
      <c r="CO57" s="251"/>
      <c r="CP57" s="251"/>
      <c r="CQ57" s="251"/>
      <c r="CR57" s="251"/>
      <c r="CS57" s="251"/>
      <c r="CT57" s="251"/>
      <c r="CU57" s="251"/>
      <c r="CV57" s="251"/>
      <c r="CW57" s="251"/>
      <c r="CX57" s="856"/>
    </row>
    <row r="58" spans="1:102" ht="12">
      <c r="A58" s="322"/>
      <c r="B58" s="729"/>
      <c r="C58" s="368"/>
      <c r="D58" s="368"/>
      <c r="E58" s="654"/>
      <c r="F58" s="639"/>
      <c r="G58" s="654"/>
      <c r="H58" s="606"/>
      <c r="I58" s="640"/>
      <c r="J58" s="640"/>
      <c r="K58" s="659"/>
      <c r="L58" s="660"/>
      <c r="M58" s="661"/>
      <c r="N58" s="640"/>
      <c r="O58" s="640"/>
      <c r="P58" s="366"/>
      <c r="Q58" s="249" t="s">
        <v>259</v>
      </c>
      <c r="R58" s="389">
        <v>2</v>
      </c>
      <c r="S58" s="851"/>
      <c r="T58" s="212"/>
      <c r="U58" s="251"/>
      <c r="V58" s="251"/>
      <c r="W58" s="251"/>
      <c r="X58" s="167"/>
      <c r="Y58" s="251"/>
      <c r="Z58" s="251"/>
      <c r="AA58" s="251"/>
      <c r="AB58" s="251"/>
      <c r="AC58" s="220"/>
      <c r="AD58" s="251"/>
      <c r="AE58" s="251"/>
      <c r="AF58" s="251"/>
      <c r="AG58" s="251"/>
      <c r="AH58" s="251"/>
      <c r="AI58" s="251"/>
      <c r="AJ58" s="251"/>
      <c r="AK58" s="251"/>
      <c r="AL58" s="228"/>
      <c r="AM58" s="251"/>
      <c r="AN58" s="251"/>
      <c r="AO58" s="251"/>
      <c r="AP58" s="251"/>
      <c r="AQ58" s="252"/>
      <c r="AR58" s="252"/>
      <c r="AS58" s="252"/>
      <c r="AT58" s="251"/>
      <c r="AU58" s="515"/>
      <c r="AV58" s="515"/>
      <c r="AW58" s="515"/>
      <c r="AX58" s="515"/>
      <c r="AY58" s="515"/>
      <c r="AZ58" s="515"/>
      <c r="BA58" s="515"/>
      <c r="BB58" s="613"/>
      <c r="BC58" s="228"/>
      <c r="BD58" s="228"/>
      <c r="BE58" s="228"/>
      <c r="BF58" s="228"/>
      <c r="BG58" s="228"/>
      <c r="BH58" s="228"/>
      <c r="BI58" s="228"/>
      <c r="BJ58" s="251"/>
      <c r="BK58" s="290"/>
      <c r="BL58" s="290"/>
      <c r="BM58" s="290"/>
      <c r="BN58" s="290"/>
      <c r="BO58" s="251"/>
      <c r="BP58" s="251"/>
      <c r="BQ58" s="251"/>
      <c r="BR58" s="251"/>
      <c r="BS58" s="251"/>
      <c r="BT58" s="251"/>
      <c r="BU58" s="251"/>
      <c r="BV58" s="251"/>
      <c r="BW58" s="251"/>
      <c r="BX58" s="251"/>
      <c r="BY58" s="260"/>
      <c r="BZ58" s="260"/>
      <c r="CA58" s="251"/>
      <c r="CB58" s="251"/>
      <c r="CC58" s="251"/>
      <c r="CD58" s="251"/>
      <c r="CE58" s="251"/>
      <c r="CF58" s="251"/>
      <c r="CG58" s="251"/>
      <c r="CH58" s="251"/>
      <c r="CI58" s="251"/>
      <c r="CJ58" s="263"/>
      <c r="CK58" s="263"/>
      <c r="CL58" s="251"/>
      <c r="CM58" s="251"/>
      <c r="CN58" s="251"/>
      <c r="CO58" s="251"/>
      <c r="CP58" s="251"/>
      <c r="CQ58" s="251"/>
      <c r="CR58" s="251"/>
      <c r="CS58" s="251"/>
      <c r="CT58" s="251"/>
      <c r="CU58" s="251"/>
      <c r="CV58" s="251"/>
      <c r="CW58" s="251"/>
      <c r="CX58" s="856"/>
    </row>
    <row r="59" spans="1:102" s="122" customFormat="1" ht="5.25" customHeight="1">
      <c r="A59" s="322"/>
      <c r="B59" s="856"/>
      <c r="C59" s="856"/>
      <c r="D59" s="856"/>
      <c r="E59" s="856"/>
      <c r="F59" s="856"/>
      <c r="G59" s="856"/>
      <c r="H59" s="856"/>
      <c r="I59" s="856"/>
      <c r="J59" s="856"/>
      <c r="K59" s="856"/>
      <c r="L59" s="856"/>
      <c r="M59" s="856"/>
      <c r="N59" s="856"/>
      <c r="O59" s="856"/>
      <c r="P59" s="856"/>
      <c r="Q59" s="856"/>
      <c r="R59" s="856"/>
      <c r="S59" s="856"/>
      <c r="T59" s="856"/>
      <c r="U59" s="856"/>
      <c r="V59" s="856"/>
      <c r="W59" s="856"/>
      <c r="X59" s="856"/>
      <c r="Y59" s="856"/>
      <c r="Z59" s="856"/>
      <c r="AA59" s="856"/>
      <c r="AB59" s="856"/>
      <c r="AC59" s="856"/>
      <c r="AD59" s="856"/>
      <c r="AE59" s="856"/>
      <c r="AF59" s="856"/>
      <c r="AG59" s="856"/>
      <c r="AH59" s="856"/>
      <c r="AI59" s="856"/>
      <c r="AJ59" s="856"/>
      <c r="AK59" s="856"/>
      <c r="AL59" s="856"/>
      <c r="AM59" s="856"/>
      <c r="AN59" s="856"/>
      <c r="AO59" s="856"/>
      <c r="AP59" s="856"/>
      <c r="AQ59" s="856"/>
      <c r="AR59" s="856"/>
      <c r="AS59" s="856"/>
      <c r="AT59" s="856"/>
      <c r="AU59" s="856"/>
      <c r="AV59" s="856"/>
      <c r="AW59" s="856"/>
      <c r="AX59" s="856"/>
      <c r="AY59" s="856"/>
      <c r="AZ59" s="856"/>
      <c r="BA59" s="856"/>
      <c r="BB59" s="856"/>
      <c r="BC59" s="856"/>
      <c r="BD59" s="856"/>
      <c r="BE59" s="856"/>
      <c r="BF59" s="856"/>
      <c r="BG59" s="856"/>
      <c r="BH59" s="856"/>
      <c r="BI59" s="856"/>
      <c r="BJ59" s="856"/>
      <c r="BK59" s="856"/>
      <c r="BL59" s="856"/>
      <c r="BM59" s="856"/>
      <c r="BN59" s="856"/>
      <c r="BO59" s="856"/>
      <c r="BP59" s="856"/>
      <c r="BQ59" s="856"/>
      <c r="BR59" s="856"/>
      <c r="BS59" s="856"/>
      <c r="BT59" s="856"/>
      <c r="BU59" s="856"/>
      <c r="BV59" s="856"/>
      <c r="BW59" s="856"/>
      <c r="BX59" s="856"/>
      <c r="BY59" s="856"/>
      <c r="BZ59" s="856"/>
      <c r="CA59" s="856"/>
      <c r="CB59" s="856"/>
      <c r="CC59" s="856"/>
      <c r="CD59" s="856"/>
      <c r="CE59" s="856"/>
      <c r="CF59" s="856"/>
      <c r="CG59" s="856"/>
      <c r="CH59" s="856"/>
      <c r="CI59" s="856"/>
      <c r="CJ59" s="856"/>
      <c r="CK59" s="856"/>
      <c r="CL59" s="856"/>
      <c r="CM59" s="856"/>
      <c r="CN59" s="856"/>
      <c r="CO59" s="856"/>
      <c r="CP59" s="856"/>
      <c r="CQ59" s="856"/>
      <c r="CR59" s="856"/>
      <c r="CS59" s="856"/>
      <c r="CT59" s="856"/>
      <c r="CU59" s="856"/>
      <c r="CV59" s="856"/>
      <c r="CW59" s="856"/>
      <c r="CX59" s="856"/>
    </row>
    <row r="60" spans="1:102" ht="11.25" customHeight="1">
      <c r="A60" s="322"/>
      <c r="B60" s="729" t="s">
        <v>468</v>
      </c>
      <c r="C60" s="307" t="s">
        <v>276</v>
      </c>
      <c r="D60" s="323">
        <v>1000</v>
      </c>
      <c r="E60" s="604">
        <v>159.6</v>
      </c>
      <c r="F60" s="605">
        <v>36</v>
      </c>
      <c r="G60" s="604">
        <v>54.6</v>
      </c>
      <c r="H60" s="655" t="s">
        <v>435</v>
      </c>
      <c r="I60" s="600">
        <v>715</v>
      </c>
      <c r="J60" s="600">
        <v>9000</v>
      </c>
      <c r="K60" s="607">
        <v>650</v>
      </c>
      <c r="L60" s="394" t="s">
        <v>388</v>
      </c>
      <c r="M60" s="606" t="s">
        <v>389</v>
      </c>
      <c r="N60" s="600">
        <v>6800</v>
      </c>
      <c r="O60" s="600">
        <f>N60*0.02</f>
        <v>136</v>
      </c>
      <c r="P60" s="366">
        <v>8</v>
      </c>
      <c r="Q60" s="249" t="s">
        <v>328</v>
      </c>
      <c r="R60" s="389">
        <v>4</v>
      </c>
      <c r="S60" s="851"/>
      <c r="T60" s="212"/>
      <c r="U60" s="251"/>
      <c r="V60" s="251"/>
      <c r="W60" s="251"/>
      <c r="X60" s="167"/>
      <c r="Y60" s="251"/>
      <c r="Z60" s="251"/>
      <c r="AA60" s="251"/>
      <c r="AB60" s="251"/>
      <c r="AC60" s="220"/>
      <c r="AD60" s="251"/>
      <c r="AE60" s="222"/>
      <c r="AF60" s="629"/>
      <c r="AG60" s="251"/>
      <c r="AH60" s="251"/>
      <c r="AI60" s="251"/>
      <c r="AJ60" s="251"/>
      <c r="AK60" s="251"/>
      <c r="AL60" s="228"/>
      <c r="AM60" s="251"/>
      <c r="AN60" s="251"/>
      <c r="AO60" s="251"/>
      <c r="AP60" s="251"/>
      <c r="AQ60" s="184"/>
      <c r="AR60" s="251"/>
      <c r="AS60" s="251"/>
      <c r="AT60" s="251"/>
      <c r="AU60" s="515"/>
      <c r="AV60" s="515"/>
      <c r="AW60" s="515"/>
      <c r="AX60" s="515"/>
      <c r="AY60" s="515"/>
      <c r="AZ60" s="515"/>
      <c r="BA60" s="515"/>
      <c r="BB60" s="613"/>
      <c r="BC60" s="228"/>
      <c r="BD60" s="228"/>
      <c r="BE60" s="228"/>
      <c r="BF60" s="228"/>
      <c r="BG60" s="228"/>
      <c r="BH60" s="228"/>
      <c r="BI60" s="228"/>
      <c r="BJ60" s="251"/>
      <c r="BK60" s="290"/>
      <c r="BL60" s="290"/>
      <c r="BM60" s="290"/>
      <c r="BN60" s="290"/>
      <c r="BO60" s="251"/>
      <c r="BP60" s="291"/>
      <c r="BQ60" s="251"/>
      <c r="BR60" s="251"/>
      <c r="BS60" s="251"/>
      <c r="BT60" s="259"/>
      <c r="BU60" s="251"/>
      <c r="BV60" s="251"/>
      <c r="BW60" s="251"/>
      <c r="BX60" s="251"/>
      <c r="BY60" s="260"/>
      <c r="BZ60" s="260"/>
      <c r="CA60" s="251"/>
      <c r="CB60" s="261"/>
      <c r="CC60" s="251"/>
      <c r="CD60" s="262"/>
      <c r="CE60" s="251"/>
      <c r="CF60" s="251"/>
      <c r="CG60" s="263"/>
      <c r="CH60" s="251"/>
      <c r="CI60" s="263"/>
      <c r="CJ60" s="263"/>
      <c r="CK60" s="251"/>
      <c r="CL60" s="251"/>
      <c r="CM60" s="251"/>
      <c r="CN60" s="251"/>
      <c r="CO60" s="251"/>
      <c r="CP60" s="251"/>
      <c r="CQ60" s="251"/>
      <c r="CR60" s="251"/>
      <c r="CS60" s="251"/>
      <c r="CT60" s="251"/>
      <c r="CU60" s="251"/>
      <c r="CV60" s="251"/>
      <c r="CW60" s="251"/>
      <c r="CX60" s="856"/>
    </row>
    <row r="61" spans="1:102" ht="12">
      <c r="A61" s="322"/>
      <c r="B61" s="729"/>
      <c r="C61" s="307" t="s">
        <v>277</v>
      </c>
      <c r="D61" s="368"/>
      <c r="E61" s="654"/>
      <c r="F61" s="639"/>
      <c r="G61" s="654"/>
      <c r="H61" s="606"/>
      <c r="I61" s="640"/>
      <c r="J61" s="640"/>
      <c r="K61" s="659"/>
      <c r="L61" s="660"/>
      <c r="M61" s="661"/>
      <c r="N61" s="640"/>
      <c r="O61" s="640"/>
      <c r="P61" s="366"/>
      <c r="Q61" s="249" t="s">
        <v>257</v>
      </c>
      <c r="R61" s="389">
        <v>2</v>
      </c>
      <c r="S61" s="851"/>
      <c r="T61" s="212"/>
      <c r="U61" s="251"/>
      <c r="V61" s="251"/>
      <c r="W61" s="251"/>
      <c r="X61" s="167"/>
      <c r="Y61" s="251"/>
      <c r="Z61" s="251"/>
      <c r="AA61" s="251"/>
      <c r="AB61" s="251"/>
      <c r="AC61" s="220"/>
      <c r="AD61" s="251"/>
      <c r="AE61" s="251"/>
      <c r="AF61" s="251"/>
      <c r="AG61" s="251"/>
      <c r="AH61" s="251"/>
      <c r="AI61" s="251"/>
      <c r="AJ61" s="251"/>
      <c r="AK61" s="251"/>
      <c r="AL61" s="228"/>
      <c r="AM61" s="251"/>
      <c r="AN61" s="251"/>
      <c r="AO61" s="251"/>
      <c r="AP61" s="251"/>
      <c r="AQ61" s="252"/>
      <c r="AR61" s="252"/>
      <c r="AS61" s="252"/>
      <c r="AT61" s="251"/>
      <c r="AU61" s="515"/>
      <c r="AV61" s="515"/>
      <c r="AW61" s="515"/>
      <c r="AX61" s="515"/>
      <c r="AY61" s="515"/>
      <c r="AZ61" s="515"/>
      <c r="BA61" s="515"/>
      <c r="BB61" s="613"/>
      <c r="BC61" s="228"/>
      <c r="BD61" s="228"/>
      <c r="BE61" s="228"/>
      <c r="BF61" s="228"/>
      <c r="BG61" s="228"/>
      <c r="BH61" s="228"/>
      <c r="BI61" s="228"/>
      <c r="BJ61" s="251"/>
      <c r="BK61" s="290"/>
      <c r="BL61" s="290"/>
      <c r="BM61" s="290"/>
      <c r="BN61" s="290"/>
      <c r="BO61" s="251"/>
      <c r="BP61" s="251"/>
      <c r="BQ61" s="251"/>
      <c r="BR61" s="251"/>
      <c r="BS61" s="251"/>
      <c r="BT61" s="251"/>
      <c r="BU61" s="251"/>
      <c r="BV61" s="251"/>
      <c r="BW61" s="251"/>
      <c r="BX61" s="251"/>
      <c r="BY61" s="260"/>
      <c r="BZ61" s="260"/>
      <c r="CA61" s="251"/>
      <c r="CB61" s="251"/>
      <c r="CC61" s="251"/>
      <c r="CD61" s="251"/>
      <c r="CE61" s="251"/>
      <c r="CF61" s="251"/>
      <c r="CG61" s="251"/>
      <c r="CH61" s="251"/>
      <c r="CI61" s="251"/>
      <c r="CJ61" s="263"/>
      <c r="CK61" s="263"/>
      <c r="CL61" s="251"/>
      <c r="CM61" s="251"/>
      <c r="CN61" s="251"/>
      <c r="CO61" s="251"/>
      <c r="CP61" s="251"/>
      <c r="CQ61" s="251"/>
      <c r="CR61" s="251"/>
      <c r="CS61" s="251"/>
      <c r="CT61" s="251"/>
      <c r="CU61" s="251"/>
      <c r="CV61" s="251"/>
      <c r="CW61" s="251"/>
      <c r="CX61" s="856"/>
    </row>
    <row r="62" spans="1:102" ht="12">
      <c r="A62" s="322"/>
      <c r="B62" s="729"/>
      <c r="C62" s="368"/>
      <c r="D62" s="368"/>
      <c r="E62" s="654"/>
      <c r="F62" s="639"/>
      <c r="G62" s="654"/>
      <c r="H62" s="606"/>
      <c r="I62" s="640"/>
      <c r="J62" s="640"/>
      <c r="K62" s="659"/>
      <c r="L62" s="660"/>
      <c r="M62" s="661"/>
      <c r="N62" s="640"/>
      <c r="O62" s="640"/>
      <c r="P62" s="366"/>
      <c r="Q62" s="249" t="s">
        <v>259</v>
      </c>
      <c r="R62" s="389">
        <v>2</v>
      </c>
      <c r="S62" s="851"/>
      <c r="T62" s="212"/>
      <c r="U62" s="251"/>
      <c r="V62" s="251"/>
      <c r="W62" s="251"/>
      <c r="X62" s="167"/>
      <c r="Y62" s="251"/>
      <c r="Z62" s="251"/>
      <c r="AA62" s="251"/>
      <c r="AB62" s="251"/>
      <c r="AC62" s="220"/>
      <c r="AD62" s="251"/>
      <c r="AE62" s="251"/>
      <c r="AF62" s="251"/>
      <c r="AG62" s="251"/>
      <c r="AH62" s="251"/>
      <c r="AI62" s="251"/>
      <c r="AJ62" s="251"/>
      <c r="AK62" s="251"/>
      <c r="AL62" s="228"/>
      <c r="AM62" s="251"/>
      <c r="AN62" s="251"/>
      <c r="AO62" s="251"/>
      <c r="AP62" s="251"/>
      <c r="AQ62" s="252"/>
      <c r="AR62" s="252"/>
      <c r="AS62" s="252"/>
      <c r="AT62" s="251"/>
      <c r="AU62" s="515"/>
      <c r="AV62" s="515"/>
      <c r="AW62" s="515"/>
      <c r="AX62" s="515"/>
      <c r="AY62" s="515"/>
      <c r="AZ62" s="515"/>
      <c r="BA62" s="515"/>
      <c r="BB62" s="613"/>
      <c r="BC62" s="228"/>
      <c r="BD62" s="228"/>
      <c r="BE62" s="228"/>
      <c r="BF62" s="228"/>
      <c r="BG62" s="228"/>
      <c r="BH62" s="228"/>
      <c r="BI62" s="228"/>
      <c r="BJ62" s="251"/>
      <c r="BK62" s="290"/>
      <c r="BL62" s="290"/>
      <c r="BM62" s="290"/>
      <c r="BN62" s="290"/>
      <c r="BO62" s="251"/>
      <c r="BP62" s="251"/>
      <c r="BQ62" s="251"/>
      <c r="BR62" s="251"/>
      <c r="BS62" s="251"/>
      <c r="BT62" s="251"/>
      <c r="BU62" s="251"/>
      <c r="BV62" s="251"/>
      <c r="BW62" s="251"/>
      <c r="BX62" s="251"/>
      <c r="BY62" s="260"/>
      <c r="BZ62" s="260"/>
      <c r="CA62" s="251"/>
      <c r="CB62" s="251"/>
      <c r="CC62" s="251"/>
      <c r="CD62" s="251"/>
      <c r="CE62" s="251"/>
      <c r="CF62" s="251"/>
      <c r="CG62" s="251"/>
      <c r="CH62" s="251"/>
      <c r="CI62" s="251"/>
      <c r="CJ62" s="263"/>
      <c r="CK62" s="263"/>
      <c r="CL62" s="251"/>
      <c r="CM62" s="251"/>
      <c r="CN62" s="251"/>
      <c r="CO62" s="251"/>
      <c r="CP62" s="251"/>
      <c r="CQ62" s="251"/>
      <c r="CR62" s="251"/>
      <c r="CS62" s="251"/>
      <c r="CT62" s="251"/>
      <c r="CU62" s="251"/>
      <c r="CV62" s="251"/>
      <c r="CW62" s="251"/>
      <c r="CX62" s="856"/>
    </row>
    <row r="63" spans="1:102" s="122" customFormat="1" ht="5.25" customHeight="1">
      <c r="A63" s="322"/>
      <c r="B63" s="856"/>
      <c r="C63" s="856"/>
      <c r="D63" s="856"/>
      <c r="E63" s="856"/>
      <c r="F63" s="856"/>
      <c r="G63" s="856"/>
      <c r="H63" s="856"/>
      <c r="I63" s="856"/>
      <c r="J63" s="856"/>
      <c r="K63" s="856"/>
      <c r="L63" s="856"/>
      <c r="M63" s="856"/>
      <c r="N63" s="856"/>
      <c r="O63" s="856"/>
      <c r="P63" s="856"/>
      <c r="Q63" s="856"/>
      <c r="R63" s="856"/>
      <c r="S63" s="856"/>
      <c r="T63" s="856"/>
      <c r="U63" s="856"/>
      <c r="V63" s="856"/>
      <c r="W63" s="856"/>
      <c r="X63" s="856"/>
      <c r="Y63" s="856"/>
      <c r="Z63" s="856"/>
      <c r="AA63" s="856"/>
      <c r="AB63" s="856"/>
      <c r="AC63" s="856"/>
      <c r="AD63" s="856"/>
      <c r="AE63" s="856"/>
      <c r="AF63" s="856"/>
      <c r="AG63" s="856"/>
      <c r="AH63" s="856"/>
      <c r="AI63" s="856"/>
      <c r="AJ63" s="856"/>
      <c r="AK63" s="856"/>
      <c r="AL63" s="856"/>
      <c r="AM63" s="856"/>
      <c r="AN63" s="856"/>
      <c r="AO63" s="856"/>
      <c r="AP63" s="856"/>
      <c r="AQ63" s="856"/>
      <c r="AR63" s="856"/>
      <c r="AS63" s="856"/>
      <c r="AT63" s="856"/>
      <c r="AU63" s="856"/>
      <c r="AV63" s="856"/>
      <c r="AW63" s="856"/>
      <c r="AX63" s="856"/>
      <c r="AY63" s="856"/>
      <c r="AZ63" s="856"/>
      <c r="BA63" s="856"/>
      <c r="BB63" s="856"/>
      <c r="BC63" s="856"/>
      <c r="BD63" s="856"/>
      <c r="BE63" s="856"/>
      <c r="BF63" s="856"/>
      <c r="BG63" s="856"/>
      <c r="BH63" s="856"/>
      <c r="BI63" s="856"/>
      <c r="BJ63" s="856"/>
      <c r="BK63" s="856"/>
      <c r="BL63" s="856"/>
      <c r="BM63" s="856"/>
      <c r="BN63" s="856"/>
      <c r="BO63" s="856"/>
      <c r="BP63" s="856"/>
      <c r="BQ63" s="856"/>
      <c r="BR63" s="856"/>
      <c r="BS63" s="856"/>
      <c r="BT63" s="856"/>
      <c r="BU63" s="856"/>
      <c r="BV63" s="856"/>
      <c r="BW63" s="856"/>
      <c r="BX63" s="856"/>
      <c r="BY63" s="856"/>
      <c r="BZ63" s="856"/>
      <c r="CA63" s="856"/>
      <c r="CB63" s="856"/>
      <c r="CC63" s="856"/>
      <c r="CD63" s="856"/>
      <c r="CE63" s="856"/>
      <c r="CF63" s="856"/>
      <c r="CG63" s="856"/>
      <c r="CH63" s="856"/>
      <c r="CI63" s="856"/>
      <c r="CJ63" s="856"/>
      <c r="CK63" s="856"/>
      <c r="CL63" s="856"/>
      <c r="CM63" s="856"/>
      <c r="CN63" s="856"/>
      <c r="CO63" s="856"/>
      <c r="CP63" s="856"/>
      <c r="CQ63" s="856"/>
      <c r="CR63" s="856"/>
      <c r="CS63" s="856"/>
      <c r="CT63" s="856"/>
      <c r="CU63" s="856"/>
      <c r="CV63" s="856"/>
      <c r="CW63" s="856"/>
      <c r="CX63" s="856"/>
    </row>
    <row r="64" spans="1:102" ht="11.25" customHeight="1">
      <c r="A64" s="322"/>
      <c r="B64" s="859" t="s">
        <v>444</v>
      </c>
      <c r="C64" s="307" t="s">
        <v>276</v>
      </c>
      <c r="D64" s="323">
        <v>1000</v>
      </c>
      <c r="E64" s="604">
        <v>140</v>
      </c>
      <c r="F64" s="605">
        <v>30</v>
      </c>
      <c r="G64" s="604">
        <v>53.2</v>
      </c>
      <c r="H64" s="655" t="s">
        <v>453</v>
      </c>
      <c r="I64" s="600">
        <v>800</v>
      </c>
      <c r="J64" s="600">
        <v>9375</v>
      </c>
      <c r="K64" s="607">
        <v>340</v>
      </c>
      <c r="L64" s="394" t="s">
        <v>388</v>
      </c>
      <c r="M64" s="606" t="s">
        <v>389</v>
      </c>
      <c r="N64" s="600">
        <v>7800</v>
      </c>
      <c r="O64" s="600">
        <f>N64*0.025</f>
        <v>195</v>
      </c>
      <c r="P64" s="366">
        <v>10</v>
      </c>
      <c r="Q64" s="249" t="s">
        <v>328</v>
      </c>
      <c r="R64" s="389">
        <v>8</v>
      </c>
      <c r="S64" s="851"/>
      <c r="T64" s="212"/>
      <c r="U64" s="213"/>
      <c r="V64" s="251"/>
      <c r="W64" s="251"/>
      <c r="X64" s="251"/>
      <c r="Y64" s="251"/>
      <c r="Z64" s="251"/>
      <c r="AA64" s="251"/>
      <c r="AB64" s="251"/>
      <c r="AC64" s="251"/>
      <c r="AD64" s="251"/>
      <c r="AE64" s="222"/>
      <c r="AF64" s="629"/>
      <c r="AG64" s="251"/>
      <c r="AH64" s="251"/>
      <c r="AI64" s="251"/>
      <c r="AJ64" s="251"/>
      <c r="AK64" s="629"/>
      <c r="AL64" s="251"/>
      <c r="AM64" s="251"/>
      <c r="AN64" s="251"/>
      <c r="AO64" s="251"/>
      <c r="AP64" s="251"/>
      <c r="AQ64" s="184"/>
      <c r="AR64" s="642"/>
      <c r="AS64" s="642"/>
      <c r="AT64" s="251"/>
      <c r="AU64" s="515"/>
      <c r="AV64" s="515"/>
      <c r="AW64" s="515"/>
      <c r="AX64" s="515"/>
      <c r="AY64" s="515"/>
      <c r="AZ64" s="515"/>
      <c r="BA64" s="515"/>
      <c r="BB64" s="613"/>
      <c r="BC64" s="228"/>
      <c r="BD64" s="228"/>
      <c r="BE64" s="228"/>
      <c r="BF64" s="228"/>
      <c r="BG64" s="228"/>
      <c r="BH64" s="228"/>
      <c r="BI64" s="228"/>
      <c r="BJ64" s="251"/>
      <c r="BK64" s="290"/>
      <c r="BL64" s="290"/>
      <c r="BM64" s="290"/>
      <c r="BN64" s="290"/>
      <c r="BO64" s="251"/>
      <c r="BP64" s="291"/>
      <c r="BQ64" s="251"/>
      <c r="BR64" s="251"/>
      <c r="BS64" s="251"/>
      <c r="BT64" s="259"/>
      <c r="BU64" s="251"/>
      <c r="BV64" s="251"/>
      <c r="BW64" s="251"/>
      <c r="BX64" s="251"/>
      <c r="BY64" s="260"/>
      <c r="BZ64" s="260"/>
      <c r="CA64" s="251"/>
      <c r="CB64" s="261"/>
      <c r="CC64" s="251"/>
      <c r="CD64" s="262"/>
      <c r="CE64" s="251"/>
      <c r="CF64" s="251"/>
      <c r="CG64" s="263"/>
      <c r="CH64" s="251"/>
      <c r="CI64" s="263"/>
      <c r="CJ64" s="263"/>
      <c r="CK64" s="251"/>
      <c r="CL64" s="251"/>
      <c r="CM64" s="251"/>
      <c r="CN64" s="251"/>
      <c r="CO64" s="251"/>
      <c r="CP64" s="251"/>
      <c r="CQ64" s="251"/>
      <c r="CR64" s="251"/>
      <c r="CS64" s="251"/>
      <c r="CT64" s="251"/>
      <c r="CU64" s="251"/>
      <c r="CV64" s="251"/>
      <c r="CW64" s="251"/>
      <c r="CX64" s="856"/>
    </row>
    <row r="65" spans="1:102" ht="11.25" customHeight="1">
      <c r="A65" s="322"/>
      <c r="B65" s="859"/>
      <c r="C65" s="307" t="s">
        <v>277</v>
      </c>
      <c r="D65" s="323"/>
      <c r="E65" s="604"/>
      <c r="F65" s="605"/>
      <c r="G65" s="604"/>
      <c r="H65" s="606"/>
      <c r="I65" s="600"/>
      <c r="J65" s="600"/>
      <c r="K65" s="607"/>
      <c r="L65" s="394"/>
      <c r="M65" s="606"/>
      <c r="N65" s="600"/>
      <c r="O65" s="600"/>
      <c r="P65" s="366"/>
      <c r="Q65" s="249" t="s">
        <v>257</v>
      </c>
      <c r="R65" s="389">
        <v>1</v>
      </c>
      <c r="S65" s="851"/>
      <c r="T65" s="212"/>
      <c r="U65" s="251"/>
      <c r="V65" s="251"/>
      <c r="W65" s="251"/>
      <c r="X65" s="251"/>
      <c r="Y65" s="251"/>
      <c r="Z65" s="251"/>
      <c r="AA65" s="251"/>
      <c r="AB65" s="251"/>
      <c r="AC65" s="251"/>
      <c r="AD65" s="251"/>
      <c r="AE65" s="251"/>
      <c r="AF65" s="251"/>
      <c r="AG65" s="251"/>
      <c r="AH65" s="251"/>
      <c r="AI65" s="251"/>
      <c r="AJ65" s="251"/>
      <c r="AK65" s="251"/>
      <c r="AL65" s="251"/>
      <c r="AM65" s="251"/>
      <c r="AN65" s="251"/>
      <c r="AO65" s="251"/>
      <c r="AP65" s="251"/>
      <c r="AQ65" s="252"/>
      <c r="AR65" s="252"/>
      <c r="AS65" s="252"/>
      <c r="AT65" s="251"/>
      <c r="AU65" s="515"/>
      <c r="AV65" s="515"/>
      <c r="AW65" s="515"/>
      <c r="AX65" s="515"/>
      <c r="AY65" s="515"/>
      <c r="AZ65" s="515"/>
      <c r="BA65" s="515"/>
      <c r="BB65" s="613"/>
      <c r="BC65" s="228"/>
      <c r="BD65" s="228"/>
      <c r="BE65" s="228"/>
      <c r="BF65" s="228"/>
      <c r="BG65" s="228"/>
      <c r="BH65" s="228"/>
      <c r="BI65" s="228"/>
      <c r="BJ65" s="251"/>
      <c r="BK65" s="290"/>
      <c r="BL65" s="290"/>
      <c r="BM65" s="290"/>
      <c r="BN65" s="290"/>
      <c r="BO65" s="251"/>
      <c r="BP65" s="251"/>
      <c r="BQ65" s="251"/>
      <c r="BR65" s="251"/>
      <c r="BS65" s="251"/>
      <c r="BT65" s="251"/>
      <c r="BU65" s="251"/>
      <c r="BV65" s="251"/>
      <c r="BW65" s="251"/>
      <c r="BX65" s="251"/>
      <c r="BY65" s="260"/>
      <c r="BZ65" s="260"/>
      <c r="CA65" s="251"/>
      <c r="CB65" s="251"/>
      <c r="CC65" s="251"/>
      <c r="CD65" s="251"/>
      <c r="CE65" s="251"/>
      <c r="CF65" s="251"/>
      <c r="CG65" s="251"/>
      <c r="CH65" s="251"/>
      <c r="CI65" s="263"/>
      <c r="CJ65" s="263"/>
      <c r="CK65" s="251"/>
      <c r="CL65" s="251"/>
      <c r="CM65" s="251"/>
      <c r="CN65" s="251"/>
      <c r="CO65" s="251"/>
      <c r="CP65" s="251"/>
      <c r="CQ65" s="251"/>
      <c r="CR65" s="251"/>
      <c r="CS65" s="251"/>
      <c r="CT65" s="251"/>
      <c r="CU65" s="251"/>
      <c r="CV65" s="251"/>
      <c r="CW65" s="251"/>
      <c r="CX65" s="856"/>
    </row>
    <row r="66" spans="1:102" ht="11.25" customHeight="1">
      <c r="A66" s="322"/>
      <c r="B66" s="859"/>
      <c r="C66" s="323"/>
      <c r="D66" s="323"/>
      <c r="E66" s="604"/>
      <c r="F66" s="605"/>
      <c r="G66" s="604"/>
      <c r="H66" s="606"/>
      <c r="I66" s="600"/>
      <c r="J66" s="600"/>
      <c r="K66" s="607"/>
      <c r="L66" s="394"/>
      <c r="M66" s="606"/>
      <c r="N66" s="600"/>
      <c r="O66" s="600"/>
      <c r="P66" s="366"/>
      <c r="Q66" s="249" t="s">
        <v>259</v>
      </c>
      <c r="R66" s="389">
        <v>1</v>
      </c>
      <c r="S66" s="851"/>
      <c r="T66" s="212"/>
      <c r="U66" s="251"/>
      <c r="V66" s="251"/>
      <c r="W66" s="251"/>
      <c r="X66" s="167"/>
      <c r="Y66" s="251"/>
      <c r="Z66" s="251"/>
      <c r="AA66" s="251"/>
      <c r="AB66" s="251"/>
      <c r="AC66" s="220"/>
      <c r="AD66" s="251"/>
      <c r="AE66" s="251"/>
      <c r="AF66" s="251"/>
      <c r="AG66" s="251"/>
      <c r="AH66" s="251"/>
      <c r="AI66" s="251"/>
      <c r="AJ66" s="251"/>
      <c r="AK66" s="629"/>
      <c r="AL66" s="228"/>
      <c r="AM66" s="251"/>
      <c r="AN66" s="251"/>
      <c r="AO66" s="251"/>
      <c r="AP66" s="251"/>
      <c r="AQ66" s="252"/>
      <c r="AR66" s="252"/>
      <c r="AS66" s="252"/>
      <c r="AT66" s="251"/>
      <c r="AU66" s="515"/>
      <c r="AV66" s="515"/>
      <c r="AW66" s="515"/>
      <c r="AX66" s="515"/>
      <c r="AY66" s="515"/>
      <c r="AZ66" s="515"/>
      <c r="BA66" s="515"/>
      <c r="BB66" s="613"/>
      <c r="BC66" s="228"/>
      <c r="BD66" s="228"/>
      <c r="BE66" s="228"/>
      <c r="BF66" s="228"/>
      <c r="BG66" s="228"/>
      <c r="BH66" s="228"/>
      <c r="BI66" s="228"/>
      <c r="BJ66" s="251"/>
      <c r="BK66" s="290"/>
      <c r="BL66" s="290"/>
      <c r="BM66" s="290"/>
      <c r="BN66" s="290"/>
      <c r="BO66" s="251"/>
      <c r="BP66" s="251"/>
      <c r="BQ66" s="251"/>
      <c r="BR66" s="251"/>
      <c r="BS66" s="251"/>
      <c r="BT66" s="251"/>
      <c r="BU66" s="251"/>
      <c r="BV66" s="251"/>
      <c r="BW66" s="251"/>
      <c r="BX66" s="251"/>
      <c r="BY66" s="260"/>
      <c r="BZ66" s="260"/>
      <c r="CA66" s="251"/>
      <c r="CB66" s="251"/>
      <c r="CC66" s="251"/>
      <c r="CD66" s="251"/>
      <c r="CE66" s="251"/>
      <c r="CF66" s="251"/>
      <c r="CG66" s="251"/>
      <c r="CH66" s="251"/>
      <c r="CI66" s="263"/>
      <c r="CJ66" s="263"/>
      <c r="CK66" s="251"/>
      <c r="CL66" s="251"/>
      <c r="CM66" s="251"/>
      <c r="CN66" s="251"/>
      <c r="CO66" s="251"/>
      <c r="CP66" s="251"/>
      <c r="CQ66" s="251"/>
      <c r="CR66" s="251"/>
      <c r="CS66" s="251"/>
      <c r="CT66" s="251"/>
      <c r="CU66" s="251"/>
      <c r="CV66" s="251"/>
      <c r="CW66" s="251"/>
      <c r="CX66" s="856"/>
    </row>
    <row r="67" spans="1:102" s="122" customFormat="1" ht="5.25" customHeight="1">
      <c r="A67" s="322"/>
      <c r="B67" s="856"/>
      <c r="C67" s="856"/>
      <c r="D67" s="856"/>
      <c r="E67" s="856"/>
      <c r="F67" s="856"/>
      <c r="G67" s="856"/>
      <c r="H67" s="856"/>
      <c r="I67" s="856"/>
      <c r="J67" s="856"/>
      <c r="K67" s="856"/>
      <c r="L67" s="856"/>
      <c r="M67" s="856"/>
      <c r="N67" s="856"/>
      <c r="O67" s="856"/>
      <c r="P67" s="856"/>
      <c r="Q67" s="856"/>
      <c r="R67" s="856"/>
      <c r="S67" s="856"/>
      <c r="T67" s="856"/>
      <c r="U67" s="856"/>
      <c r="V67" s="856"/>
      <c r="W67" s="856"/>
      <c r="X67" s="856"/>
      <c r="Y67" s="856"/>
      <c r="Z67" s="856"/>
      <c r="AA67" s="856"/>
      <c r="AB67" s="856"/>
      <c r="AC67" s="856"/>
      <c r="AD67" s="856"/>
      <c r="AE67" s="856"/>
      <c r="AF67" s="856"/>
      <c r="AG67" s="856"/>
      <c r="AH67" s="856"/>
      <c r="AI67" s="856"/>
      <c r="AJ67" s="856"/>
      <c r="AK67" s="856"/>
      <c r="AL67" s="856"/>
      <c r="AM67" s="856"/>
      <c r="AN67" s="856"/>
      <c r="AO67" s="856"/>
      <c r="AP67" s="856"/>
      <c r="AQ67" s="856"/>
      <c r="AR67" s="856"/>
      <c r="AS67" s="856"/>
      <c r="AT67" s="856"/>
      <c r="AU67" s="856"/>
      <c r="AV67" s="856"/>
      <c r="AW67" s="856"/>
      <c r="AX67" s="856"/>
      <c r="AY67" s="856"/>
      <c r="AZ67" s="856"/>
      <c r="BA67" s="856"/>
      <c r="BB67" s="856"/>
      <c r="BC67" s="856"/>
      <c r="BD67" s="856"/>
      <c r="BE67" s="856"/>
      <c r="BF67" s="856"/>
      <c r="BG67" s="856"/>
      <c r="BH67" s="856"/>
      <c r="BI67" s="856"/>
      <c r="BJ67" s="856"/>
      <c r="BK67" s="856"/>
      <c r="BL67" s="856"/>
      <c r="BM67" s="856"/>
      <c r="BN67" s="856"/>
      <c r="BO67" s="856"/>
      <c r="BP67" s="856"/>
      <c r="BQ67" s="856"/>
      <c r="BR67" s="856"/>
      <c r="BS67" s="856"/>
      <c r="BT67" s="856"/>
      <c r="BU67" s="856"/>
      <c r="BV67" s="856"/>
      <c r="BW67" s="856"/>
      <c r="BX67" s="856"/>
      <c r="BY67" s="856"/>
      <c r="BZ67" s="856"/>
      <c r="CA67" s="856"/>
      <c r="CB67" s="856"/>
      <c r="CC67" s="856"/>
      <c r="CD67" s="856"/>
      <c r="CE67" s="856"/>
      <c r="CF67" s="856"/>
      <c r="CG67" s="856"/>
      <c r="CH67" s="856"/>
      <c r="CI67" s="856"/>
      <c r="CJ67" s="856"/>
      <c r="CK67" s="856"/>
      <c r="CL67" s="856"/>
      <c r="CM67" s="856"/>
      <c r="CN67" s="856"/>
      <c r="CO67" s="856"/>
      <c r="CP67" s="856"/>
      <c r="CQ67" s="856"/>
      <c r="CR67" s="856"/>
      <c r="CS67" s="856"/>
      <c r="CT67" s="856"/>
      <c r="CU67" s="856"/>
      <c r="CV67" s="856"/>
      <c r="CW67" s="856"/>
      <c r="CX67" s="856"/>
    </row>
    <row r="68" spans="1:102" ht="11.25" customHeight="1">
      <c r="A68" s="322"/>
      <c r="B68" s="859" t="s">
        <v>469</v>
      </c>
      <c r="C68" s="307" t="s">
        <v>276</v>
      </c>
      <c r="D68" s="323">
        <v>1000</v>
      </c>
      <c r="E68" s="604">
        <v>126</v>
      </c>
      <c r="F68" s="605">
        <v>33</v>
      </c>
      <c r="G68" s="604">
        <v>50.8</v>
      </c>
      <c r="H68" s="606" t="s">
        <v>432</v>
      </c>
      <c r="I68" s="600">
        <v>1200</v>
      </c>
      <c r="J68" s="600">
        <v>11250</v>
      </c>
      <c r="K68" s="607">
        <v>332</v>
      </c>
      <c r="L68" s="394" t="s">
        <v>388</v>
      </c>
      <c r="M68" s="606" t="s">
        <v>389</v>
      </c>
      <c r="N68" s="600">
        <v>7800</v>
      </c>
      <c r="O68" s="600">
        <f>N68*0.025</f>
        <v>195</v>
      </c>
      <c r="P68" s="366">
        <v>10</v>
      </c>
      <c r="Q68" s="249" t="s">
        <v>328</v>
      </c>
      <c r="R68" s="389">
        <v>8</v>
      </c>
      <c r="S68" s="851"/>
      <c r="T68" s="212"/>
      <c r="U68" s="213"/>
      <c r="V68" s="251"/>
      <c r="W68" s="251"/>
      <c r="X68" s="251"/>
      <c r="Y68" s="251"/>
      <c r="Z68" s="251"/>
      <c r="AA68" s="251"/>
      <c r="AB68" s="251"/>
      <c r="AC68" s="251"/>
      <c r="AD68" s="251"/>
      <c r="AE68" s="222"/>
      <c r="AF68" s="629"/>
      <c r="AG68" s="251"/>
      <c r="AH68" s="251"/>
      <c r="AI68" s="251"/>
      <c r="AJ68" s="251"/>
      <c r="AK68" s="629"/>
      <c r="AL68" s="228"/>
      <c r="AM68" s="251"/>
      <c r="AN68" s="251"/>
      <c r="AO68" s="251"/>
      <c r="AP68" s="251"/>
      <c r="AQ68" s="184"/>
      <c r="AR68" s="642"/>
      <c r="AS68" s="642"/>
      <c r="AT68" s="251"/>
      <c r="AU68" s="515"/>
      <c r="AV68" s="515"/>
      <c r="AW68" s="515"/>
      <c r="AX68" s="515"/>
      <c r="AY68" s="515"/>
      <c r="AZ68" s="515"/>
      <c r="BA68" s="515"/>
      <c r="BB68" s="613"/>
      <c r="BC68" s="228"/>
      <c r="BD68" s="228"/>
      <c r="BE68" s="228"/>
      <c r="BF68" s="228"/>
      <c r="BG68" s="228"/>
      <c r="BH68" s="228"/>
      <c r="BI68" s="228"/>
      <c r="BJ68" s="251"/>
      <c r="BK68" s="290"/>
      <c r="BL68" s="290"/>
      <c r="BM68" s="290"/>
      <c r="BN68" s="290"/>
      <c r="BO68" s="251"/>
      <c r="BP68" s="291"/>
      <c r="BQ68" s="251"/>
      <c r="BR68" s="251"/>
      <c r="BS68" s="251"/>
      <c r="BT68" s="259"/>
      <c r="BU68" s="251"/>
      <c r="BV68" s="251"/>
      <c r="BW68" s="251"/>
      <c r="BX68" s="251"/>
      <c r="BY68" s="260"/>
      <c r="BZ68" s="260"/>
      <c r="CA68" s="251"/>
      <c r="CB68" s="261"/>
      <c r="CC68" s="251"/>
      <c r="CD68" s="262"/>
      <c r="CE68" s="251"/>
      <c r="CF68" s="251"/>
      <c r="CG68" s="263"/>
      <c r="CH68" s="251"/>
      <c r="CI68" s="263"/>
      <c r="CJ68" s="263"/>
      <c r="CK68" s="251"/>
      <c r="CL68" s="251"/>
      <c r="CM68" s="251"/>
      <c r="CN68" s="251"/>
      <c r="CP68" s="251"/>
      <c r="CQ68" s="251"/>
      <c r="CR68" s="251"/>
      <c r="CS68" s="251"/>
      <c r="CT68" s="251"/>
      <c r="CU68" s="251"/>
      <c r="CV68" s="251"/>
      <c r="CW68" s="251"/>
      <c r="CX68" s="868" t="s">
        <v>470</v>
      </c>
    </row>
    <row r="69" spans="1:102" ht="11.25" customHeight="1">
      <c r="A69" s="322"/>
      <c r="B69" s="859"/>
      <c r="C69" s="307" t="s">
        <v>277</v>
      </c>
      <c r="D69" s="323"/>
      <c r="E69" s="604"/>
      <c r="F69" s="605"/>
      <c r="G69" s="604"/>
      <c r="H69" s="606"/>
      <c r="I69" s="600"/>
      <c r="J69" s="638"/>
      <c r="K69" s="607"/>
      <c r="L69" s="394"/>
      <c r="M69" s="606"/>
      <c r="N69" s="600"/>
      <c r="O69" s="600"/>
      <c r="P69" s="366"/>
      <c r="Q69" s="249" t="s">
        <v>257</v>
      </c>
      <c r="R69" s="389">
        <v>1</v>
      </c>
      <c r="S69" s="851"/>
      <c r="T69" s="212"/>
      <c r="U69" s="251"/>
      <c r="V69" s="251"/>
      <c r="W69" s="251"/>
      <c r="X69" s="167"/>
      <c r="Y69" s="251"/>
      <c r="Z69" s="251"/>
      <c r="AA69" s="251"/>
      <c r="AB69" s="251"/>
      <c r="AC69" s="220"/>
      <c r="AD69" s="251"/>
      <c r="AE69" s="251"/>
      <c r="AF69" s="251"/>
      <c r="AG69" s="251"/>
      <c r="AH69" s="251"/>
      <c r="AI69" s="251"/>
      <c r="AJ69" s="251"/>
      <c r="AK69" s="251"/>
      <c r="AL69" s="228"/>
      <c r="AM69" s="251"/>
      <c r="AN69" s="251"/>
      <c r="AO69" s="251"/>
      <c r="AP69" s="251"/>
      <c r="AQ69" s="252"/>
      <c r="AR69" s="252"/>
      <c r="AS69" s="252"/>
      <c r="AT69" s="251"/>
      <c r="AU69" s="515"/>
      <c r="AV69" s="515"/>
      <c r="AW69" s="515"/>
      <c r="AX69" s="515"/>
      <c r="AY69" s="515"/>
      <c r="AZ69" s="515"/>
      <c r="BA69" s="515"/>
      <c r="BB69" s="613"/>
      <c r="BC69" s="228"/>
      <c r="BD69" s="228"/>
      <c r="BE69" s="228"/>
      <c r="BF69" s="228"/>
      <c r="BG69" s="228"/>
      <c r="BH69" s="228"/>
      <c r="BI69" s="228"/>
      <c r="BJ69" s="251"/>
      <c r="BK69" s="290"/>
      <c r="BL69" s="290"/>
      <c r="BM69" s="290"/>
      <c r="BN69" s="290"/>
      <c r="BO69" s="251"/>
      <c r="BP69" s="251"/>
      <c r="BQ69" s="251"/>
      <c r="BR69" s="251"/>
      <c r="BS69" s="251"/>
      <c r="BT69" s="251"/>
      <c r="BU69" s="251"/>
      <c r="BV69" s="251"/>
      <c r="BW69" s="251"/>
      <c r="BX69" s="251"/>
      <c r="BY69" s="260"/>
      <c r="BZ69" s="260"/>
      <c r="CA69" s="251"/>
      <c r="CB69" s="251"/>
      <c r="CC69" s="251"/>
      <c r="CD69" s="251"/>
      <c r="CE69" s="251"/>
      <c r="CF69" s="251"/>
      <c r="CG69" s="251"/>
      <c r="CH69" s="251"/>
      <c r="CI69" s="263"/>
      <c r="CJ69" s="263"/>
      <c r="CK69" s="251"/>
      <c r="CL69" s="251"/>
      <c r="CM69" s="251"/>
      <c r="CN69" s="251"/>
      <c r="CP69" s="251"/>
      <c r="CQ69" s="251"/>
      <c r="CR69" s="251"/>
      <c r="CS69" s="251"/>
      <c r="CT69" s="251"/>
      <c r="CU69" s="251"/>
      <c r="CV69" s="251"/>
      <c r="CW69" s="251"/>
      <c r="CX69" s="868"/>
    </row>
    <row r="70" spans="1:102" ht="11.25" customHeight="1">
      <c r="A70" s="322"/>
      <c r="B70" s="859"/>
      <c r="C70" s="323"/>
      <c r="D70" s="323"/>
      <c r="E70" s="604"/>
      <c r="F70" s="605"/>
      <c r="G70" s="604"/>
      <c r="H70" s="606"/>
      <c r="I70" s="600"/>
      <c r="J70" s="600"/>
      <c r="K70" s="607"/>
      <c r="L70" s="394"/>
      <c r="M70" s="606"/>
      <c r="N70" s="600"/>
      <c r="O70" s="600"/>
      <c r="P70" s="366"/>
      <c r="Q70" s="249" t="s">
        <v>259</v>
      </c>
      <c r="R70" s="389">
        <v>1</v>
      </c>
      <c r="S70" s="851"/>
      <c r="T70" s="212"/>
      <c r="U70" s="251"/>
      <c r="V70" s="251"/>
      <c r="W70" s="251"/>
      <c r="X70" s="167"/>
      <c r="Y70" s="251"/>
      <c r="Z70" s="251"/>
      <c r="AA70" s="251"/>
      <c r="AB70" s="251"/>
      <c r="AC70" s="220"/>
      <c r="AD70" s="251"/>
      <c r="AE70" s="251"/>
      <c r="AF70" s="251"/>
      <c r="AG70" s="251"/>
      <c r="AH70" s="251"/>
      <c r="AI70" s="251"/>
      <c r="AJ70" s="251"/>
      <c r="AK70" s="629"/>
      <c r="AL70" s="228"/>
      <c r="AM70" s="251"/>
      <c r="AN70" s="251"/>
      <c r="AO70" s="251"/>
      <c r="AP70" s="251"/>
      <c r="AQ70" s="252"/>
      <c r="AR70" s="252"/>
      <c r="AS70" s="252"/>
      <c r="AT70" s="251"/>
      <c r="AU70" s="515"/>
      <c r="AV70" s="515"/>
      <c r="AW70" s="515"/>
      <c r="AX70" s="515"/>
      <c r="AY70" s="515"/>
      <c r="AZ70" s="515"/>
      <c r="BA70" s="515"/>
      <c r="BB70" s="613"/>
      <c r="BC70" s="228"/>
      <c r="BD70" s="228"/>
      <c r="BE70" s="228"/>
      <c r="BF70" s="228"/>
      <c r="BG70" s="228"/>
      <c r="BH70" s="228"/>
      <c r="BI70" s="228"/>
      <c r="BJ70" s="251"/>
      <c r="BK70" s="290"/>
      <c r="BL70" s="290"/>
      <c r="BM70" s="290"/>
      <c r="BN70" s="290"/>
      <c r="BO70" s="251"/>
      <c r="BP70" s="251"/>
      <c r="BQ70" s="251"/>
      <c r="BR70" s="251"/>
      <c r="BS70" s="251"/>
      <c r="BT70" s="251"/>
      <c r="BU70" s="251"/>
      <c r="BV70" s="251"/>
      <c r="BW70" s="251"/>
      <c r="BX70" s="251"/>
      <c r="BY70" s="260"/>
      <c r="BZ70" s="260"/>
      <c r="CA70" s="251"/>
      <c r="CB70" s="251"/>
      <c r="CC70" s="251"/>
      <c r="CD70" s="251"/>
      <c r="CE70" s="251"/>
      <c r="CF70" s="251"/>
      <c r="CG70" s="251"/>
      <c r="CH70" s="251"/>
      <c r="CI70" s="263"/>
      <c r="CJ70" s="263"/>
      <c r="CK70" s="251"/>
      <c r="CL70" s="251"/>
      <c r="CM70" s="251"/>
      <c r="CN70" s="251"/>
      <c r="CP70" s="251"/>
      <c r="CQ70" s="251"/>
      <c r="CR70" s="251"/>
      <c r="CS70" s="251"/>
      <c r="CT70" s="251"/>
      <c r="CU70" s="251"/>
      <c r="CV70" s="251"/>
      <c r="CW70" s="251"/>
      <c r="CX70" s="868"/>
    </row>
    <row r="71" spans="1:102" s="122" customFormat="1" ht="5.25" customHeight="1">
      <c r="A71" s="322"/>
      <c r="B71" s="856"/>
      <c r="C71" s="856"/>
      <c r="D71" s="856"/>
      <c r="E71" s="856"/>
      <c r="F71" s="856"/>
      <c r="G71" s="856"/>
      <c r="H71" s="856"/>
      <c r="I71" s="856"/>
      <c r="J71" s="856"/>
      <c r="K71" s="856"/>
      <c r="L71" s="856"/>
      <c r="M71" s="856"/>
      <c r="N71" s="856"/>
      <c r="O71" s="856"/>
      <c r="P71" s="856"/>
      <c r="Q71" s="856"/>
      <c r="R71" s="856"/>
      <c r="S71" s="856"/>
      <c r="T71" s="856"/>
      <c r="U71" s="856"/>
      <c r="V71" s="856"/>
      <c r="W71" s="856"/>
      <c r="X71" s="856"/>
      <c r="Y71" s="856"/>
      <c r="Z71" s="856"/>
      <c r="AA71" s="856"/>
      <c r="AB71" s="856"/>
      <c r="AC71" s="856"/>
      <c r="AD71" s="856"/>
      <c r="AE71" s="856"/>
      <c r="AF71" s="856"/>
      <c r="AG71" s="856"/>
      <c r="AH71" s="856"/>
      <c r="AI71" s="856"/>
      <c r="AJ71" s="856"/>
      <c r="AK71" s="856"/>
      <c r="AL71" s="856"/>
      <c r="AM71" s="856"/>
      <c r="AN71" s="856"/>
      <c r="AO71" s="856"/>
      <c r="AP71" s="856"/>
      <c r="AQ71" s="856"/>
      <c r="AR71" s="856"/>
      <c r="AS71" s="856"/>
      <c r="AT71" s="856"/>
      <c r="AU71" s="856"/>
      <c r="AV71" s="856"/>
      <c r="AW71" s="856"/>
      <c r="AX71" s="856"/>
      <c r="AY71" s="856"/>
      <c r="AZ71" s="856"/>
      <c r="BA71" s="856"/>
      <c r="BB71" s="856"/>
      <c r="BC71" s="856"/>
      <c r="BD71" s="856"/>
      <c r="BE71" s="856"/>
      <c r="BF71" s="856"/>
      <c r="BG71" s="856"/>
      <c r="BH71" s="856"/>
      <c r="BI71" s="856"/>
      <c r="BJ71" s="856"/>
      <c r="BK71" s="856"/>
      <c r="BL71" s="856"/>
      <c r="BM71" s="856"/>
      <c r="BN71" s="856"/>
      <c r="BO71" s="856"/>
      <c r="BP71" s="856"/>
      <c r="BQ71" s="856"/>
      <c r="BR71" s="856"/>
      <c r="BS71" s="856"/>
      <c r="BT71" s="856"/>
      <c r="BU71" s="856"/>
      <c r="BV71" s="856"/>
      <c r="BW71" s="856"/>
      <c r="BX71" s="856"/>
      <c r="BY71" s="856"/>
      <c r="BZ71" s="856"/>
      <c r="CA71" s="856"/>
      <c r="CB71" s="856"/>
      <c r="CC71" s="856"/>
      <c r="CD71" s="856"/>
      <c r="CE71" s="856"/>
      <c r="CF71" s="856"/>
      <c r="CG71" s="856"/>
      <c r="CH71" s="856"/>
      <c r="CI71" s="856"/>
      <c r="CJ71" s="856"/>
      <c r="CK71" s="856"/>
      <c r="CL71" s="856"/>
      <c r="CM71" s="856"/>
      <c r="CN71" s="856"/>
      <c r="CO71" s="856"/>
      <c r="CP71" s="856"/>
      <c r="CQ71" s="856"/>
      <c r="CR71" s="856"/>
      <c r="CS71" s="856"/>
      <c r="CT71" s="856"/>
      <c r="CU71" s="856"/>
      <c r="CV71" s="856"/>
      <c r="CW71" s="856"/>
      <c r="CX71" s="856"/>
    </row>
    <row r="72" spans="1:102" ht="11.25" customHeight="1">
      <c r="A72" s="322"/>
      <c r="B72" s="732" t="s">
        <v>463</v>
      </c>
      <c r="C72" s="307" t="s">
        <v>276</v>
      </c>
      <c r="D72" s="323">
        <v>1000</v>
      </c>
      <c r="E72" s="604">
        <v>109.2</v>
      </c>
      <c r="F72" s="605">
        <v>24</v>
      </c>
      <c r="G72" s="604">
        <v>41.7</v>
      </c>
      <c r="H72" s="863" t="s">
        <v>432</v>
      </c>
      <c r="I72" s="600">
        <v>976</v>
      </c>
      <c r="J72" s="600">
        <v>11250</v>
      </c>
      <c r="K72" s="607">
        <v>390</v>
      </c>
      <c r="L72" s="394" t="s">
        <v>388</v>
      </c>
      <c r="M72" s="606" t="s">
        <v>389</v>
      </c>
      <c r="N72" s="600">
        <v>7300</v>
      </c>
      <c r="O72" s="600">
        <f>N72*0.025</f>
        <v>182.5</v>
      </c>
      <c r="P72" s="366">
        <v>10</v>
      </c>
      <c r="Q72" s="249" t="s">
        <v>328</v>
      </c>
      <c r="R72" s="389">
        <v>8</v>
      </c>
      <c r="S72" s="851"/>
      <c r="T72" s="212"/>
      <c r="U72" s="251"/>
      <c r="V72" s="251"/>
      <c r="W72" s="251"/>
      <c r="X72" s="167"/>
      <c r="Y72" s="251"/>
      <c r="Z72" s="251"/>
      <c r="AA72" s="251"/>
      <c r="AB72" s="251"/>
      <c r="AC72" s="220"/>
      <c r="AD72" s="251"/>
      <c r="AE72" s="251"/>
      <c r="AF72" s="251"/>
      <c r="AG72" s="251"/>
      <c r="AH72" s="251"/>
      <c r="AI72" s="251"/>
      <c r="AJ72" s="251"/>
      <c r="AK72" s="251"/>
      <c r="AL72" s="251"/>
      <c r="AM72" s="251"/>
      <c r="AN72" s="251"/>
      <c r="AO72" s="251"/>
      <c r="AP72" s="251"/>
      <c r="AQ72" s="184"/>
      <c r="AR72" s="642"/>
      <c r="AS72" s="642"/>
      <c r="AT72" s="251"/>
      <c r="AU72" s="515"/>
      <c r="AV72" s="515"/>
      <c r="AW72" s="515"/>
      <c r="AX72" s="515"/>
      <c r="AY72" s="515"/>
      <c r="AZ72" s="515"/>
      <c r="BA72" s="515"/>
      <c r="BB72" s="613"/>
      <c r="BC72" s="228"/>
      <c r="BD72" s="228"/>
      <c r="BE72" s="228"/>
      <c r="BF72" s="228"/>
      <c r="BG72" s="228"/>
      <c r="BH72" s="228"/>
      <c r="BI72" s="228"/>
      <c r="BJ72" s="251"/>
      <c r="BK72" s="290"/>
      <c r="BL72" s="290"/>
      <c r="BM72" s="290"/>
      <c r="BN72" s="290"/>
      <c r="BO72" s="251"/>
      <c r="BP72" s="291"/>
      <c r="BQ72" s="251"/>
      <c r="BR72" s="251"/>
      <c r="BS72" s="251"/>
      <c r="BT72" s="259"/>
      <c r="BU72" s="251"/>
      <c r="BV72" s="251"/>
      <c r="BW72" s="251"/>
      <c r="BX72" s="251"/>
      <c r="BY72" s="260"/>
      <c r="BZ72" s="260"/>
      <c r="CA72" s="251"/>
      <c r="CB72" s="261"/>
      <c r="CC72" s="251"/>
      <c r="CD72" s="262"/>
      <c r="CE72" s="251"/>
      <c r="CF72" s="251"/>
      <c r="CG72" s="263"/>
      <c r="CH72" s="251"/>
      <c r="CI72" s="263"/>
      <c r="CJ72" s="263"/>
      <c r="CK72" s="251"/>
      <c r="CL72" s="251"/>
      <c r="CM72" s="251"/>
      <c r="CN72" s="251"/>
      <c r="CP72" s="251"/>
      <c r="CQ72" s="251"/>
      <c r="CR72" s="251"/>
      <c r="CS72" s="251"/>
      <c r="CT72" s="251"/>
      <c r="CU72" s="251"/>
      <c r="CV72" s="251"/>
      <c r="CW72" s="251"/>
      <c r="CX72" s="856"/>
    </row>
    <row r="73" spans="1:102" ht="11.25" customHeight="1">
      <c r="A73" s="322"/>
      <c r="B73" s="732"/>
      <c r="C73" s="307" t="s">
        <v>277</v>
      </c>
      <c r="D73" s="323"/>
      <c r="E73" s="604"/>
      <c r="F73" s="605"/>
      <c r="G73" s="604"/>
      <c r="H73" s="606"/>
      <c r="I73" s="600"/>
      <c r="J73" s="600"/>
      <c r="K73" s="607"/>
      <c r="L73" s="394"/>
      <c r="M73" s="606"/>
      <c r="N73" s="600"/>
      <c r="O73" s="600"/>
      <c r="P73" s="366"/>
      <c r="Q73" s="249" t="s">
        <v>257</v>
      </c>
      <c r="R73" s="389">
        <v>1</v>
      </c>
      <c r="S73" s="851"/>
      <c r="T73" s="212"/>
      <c r="U73" s="251"/>
      <c r="V73" s="251"/>
      <c r="W73" s="251"/>
      <c r="X73" s="167"/>
      <c r="Y73" s="251"/>
      <c r="Z73" s="251"/>
      <c r="AA73" s="251"/>
      <c r="AB73" s="251"/>
      <c r="AC73" s="220"/>
      <c r="AD73" s="251"/>
      <c r="AE73" s="251"/>
      <c r="AF73" s="251"/>
      <c r="AG73" s="251"/>
      <c r="AH73" s="251"/>
      <c r="AI73" s="251"/>
      <c r="AJ73" s="251"/>
      <c r="AK73" s="251"/>
      <c r="AL73" s="228"/>
      <c r="AM73" s="251"/>
      <c r="AN73" s="251"/>
      <c r="AO73" s="251"/>
      <c r="AP73" s="251"/>
      <c r="AQ73" s="252"/>
      <c r="AR73" s="252"/>
      <c r="AS73" s="252"/>
      <c r="AT73" s="251"/>
      <c r="AU73" s="515"/>
      <c r="AV73" s="515"/>
      <c r="AW73" s="515"/>
      <c r="AX73" s="515"/>
      <c r="AY73" s="515"/>
      <c r="AZ73" s="515"/>
      <c r="BA73" s="515"/>
      <c r="BB73" s="613"/>
      <c r="BC73" s="228"/>
      <c r="BD73" s="228"/>
      <c r="BE73" s="228"/>
      <c r="BF73" s="228"/>
      <c r="BG73" s="228"/>
      <c r="BH73" s="228"/>
      <c r="BI73" s="228"/>
      <c r="BJ73" s="251"/>
      <c r="BK73" s="290"/>
      <c r="BL73" s="290"/>
      <c r="BM73" s="290"/>
      <c r="BN73" s="290"/>
      <c r="BO73" s="251"/>
      <c r="BP73" s="251"/>
      <c r="BQ73" s="251"/>
      <c r="BR73" s="251"/>
      <c r="BS73" s="251"/>
      <c r="BT73" s="251"/>
      <c r="BU73" s="251"/>
      <c r="BV73" s="251"/>
      <c r="BW73" s="251"/>
      <c r="BX73" s="251"/>
      <c r="BY73" s="260"/>
      <c r="BZ73" s="260"/>
      <c r="CA73" s="251"/>
      <c r="CB73" s="251"/>
      <c r="CC73" s="251"/>
      <c r="CD73" s="251"/>
      <c r="CE73" s="251"/>
      <c r="CF73" s="251"/>
      <c r="CG73" s="251"/>
      <c r="CH73" s="251"/>
      <c r="CI73" s="263"/>
      <c r="CJ73" s="263"/>
      <c r="CK73" s="251"/>
      <c r="CL73" s="251"/>
      <c r="CM73" s="251"/>
      <c r="CN73" s="251"/>
      <c r="CP73" s="251"/>
      <c r="CQ73" s="251"/>
      <c r="CR73" s="251"/>
      <c r="CS73" s="251"/>
      <c r="CT73" s="251"/>
      <c r="CU73" s="251"/>
      <c r="CV73" s="251"/>
      <c r="CW73" s="251"/>
      <c r="CX73" s="856"/>
    </row>
    <row r="74" spans="1:102" ht="11.25" customHeight="1">
      <c r="A74" s="322"/>
      <c r="B74" s="732"/>
      <c r="C74" s="323"/>
      <c r="D74" s="323"/>
      <c r="E74" s="604"/>
      <c r="F74" s="605"/>
      <c r="G74" s="604"/>
      <c r="H74" s="606"/>
      <c r="I74" s="600"/>
      <c r="J74" s="600"/>
      <c r="K74" s="607"/>
      <c r="L74" s="394"/>
      <c r="M74" s="606"/>
      <c r="N74" s="600"/>
      <c r="O74" s="600"/>
      <c r="P74" s="366"/>
      <c r="Q74" s="249" t="s">
        <v>259</v>
      </c>
      <c r="R74" s="389">
        <v>1</v>
      </c>
      <c r="S74" s="851"/>
      <c r="T74" s="212"/>
      <c r="U74" s="251"/>
      <c r="V74" s="251"/>
      <c r="W74" s="251"/>
      <c r="X74" s="167"/>
      <c r="Y74" s="251"/>
      <c r="Z74" s="251"/>
      <c r="AA74" s="251"/>
      <c r="AB74" s="251"/>
      <c r="AC74" s="220"/>
      <c r="AD74" s="251"/>
      <c r="AE74" s="251"/>
      <c r="AF74" s="251"/>
      <c r="AG74" s="251"/>
      <c r="AH74" s="251"/>
      <c r="AI74" s="251"/>
      <c r="AJ74" s="251"/>
      <c r="AK74" s="629"/>
      <c r="AL74" s="228"/>
      <c r="AM74" s="251"/>
      <c r="AN74" s="251"/>
      <c r="AO74" s="251"/>
      <c r="AP74" s="251"/>
      <c r="AQ74" s="252"/>
      <c r="AR74" s="252"/>
      <c r="AS74" s="252"/>
      <c r="AT74" s="251"/>
      <c r="AU74" s="515"/>
      <c r="AV74" s="515"/>
      <c r="AW74" s="515"/>
      <c r="AX74" s="515"/>
      <c r="AY74" s="515"/>
      <c r="AZ74" s="515"/>
      <c r="BA74" s="515"/>
      <c r="BB74" s="613"/>
      <c r="BC74" s="228"/>
      <c r="BD74" s="228"/>
      <c r="BE74" s="228"/>
      <c r="BF74" s="228"/>
      <c r="BG74" s="228"/>
      <c r="BH74" s="228"/>
      <c r="BI74" s="228"/>
      <c r="BJ74" s="251"/>
      <c r="BK74" s="290"/>
      <c r="BL74" s="290"/>
      <c r="BM74" s="290"/>
      <c r="BN74" s="290"/>
      <c r="BO74" s="251"/>
      <c r="BP74" s="251"/>
      <c r="BQ74" s="251"/>
      <c r="BR74" s="251"/>
      <c r="BS74" s="251"/>
      <c r="BT74" s="251"/>
      <c r="BU74" s="251"/>
      <c r="BV74" s="251"/>
      <c r="BW74" s="251"/>
      <c r="BX74" s="251"/>
      <c r="BY74" s="260"/>
      <c r="BZ74" s="260"/>
      <c r="CA74" s="251"/>
      <c r="CB74" s="251"/>
      <c r="CC74" s="251"/>
      <c r="CD74" s="251"/>
      <c r="CE74" s="251"/>
      <c r="CF74" s="251"/>
      <c r="CG74" s="251"/>
      <c r="CH74" s="251"/>
      <c r="CI74" s="263"/>
      <c r="CJ74" s="263"/>
      <c r="CK74" s="251"/>
      <c r="CL74" s="251"/>
      <c r="CM74" s="251"/>
      <c r="CN74" s="251"/>
      <c r="CP74" s="251"/>
      <c r="CQ74" s="251"/>
      <c r="CR74" s="251"/>
      <c r="CS74" s="251"/>
      <c r="CT74" s="251"/>
      <c r="CU74" s="251"/>
      <c r="CV74" s="251"/>
      <c r="CW74" s="251"/>
      <c r="CX74" s="856"/>
    </row>
    <row r="75" spans="1:112" s="312" customFormat="1" ht="5.25" customHeight="1">
      <c r="A75" s="854"/>
      <c r="B75" s="854"/>
      <c r="C75" s="854"/>
      <c r="D75" s="854"/>
      <c r="E75" s="854"/>
      <c r="F75" s="854"/>
      <c r="G75" s="854"/>
      <c r="H75" s="854"/>
      <c r="I75" s="854"/>
      <c r="J75" s="854"/>
      <c r="K75" s="854"/>
      <c r="L75" s="854"/>
      <c r="M75" s="854"/>
      <c r="N75" s="854"/>
      <c r="O75" s="854"/>
      <c r="P75" s="854"/>
      <c r="Q75" s="854"/>
      <c r="R75" s="854"/>
      <c r="S75" s="854"/>
      <c r="T75" s="854"/>
      <c r="U75" s="854"/>
      <c r="V75" s="854"/>
      <c r="W75" s="854"/>
      <c r="X75" s="854"/>
      <c r="Y75" s="854"/>
      <c r="Z75" s="854"/>
      <c r="AA75" s="854"/>
      <c r="AB75" s="854"/>
      <c r="AC75" s="854"/>
      <c r="AD75" s="854"/>
      <c r="AE75" s="854"/>
      <c r="AF75" s="854"/>
      <c r="AG75" s="854"/>
      <c r="AH75" s="854"/>
      <c r="AI75" s="854"/>
      <c r="AJ75" s="854"/>
      <c r="AK75" s="854"/>
      <c r="AL75" s="854"/>
      <c r="AM75" s="854"/>
      <c r="AN75" s="854"/>
      <c r="AO75" s="854"/>
      <c r="AP75" s="854"/>
      <c r="AQ75" s="854"/>
      <c r="AR75" s="854"/>
      <c r="AS75" s="854"/>
      <c r="AT75" s="854"/>
      <c r="AU75" s="854"/>
      <c r="AV75" s="854"/>
      <c r="AW75" s="854"/>
      <c r="AX75" s="854"/>
      <c r="AY75" s="854"/>
      <c r="AZ75" s="854"/>
      <c r="BA75" s="854"/>
      <c r="BB75" s="854"/>
      <c r="BC75" s="854"/>
      <c r="BD75" s="854"/>
      <c r="BE75" s="854"/>
      <c r="BF75" s="854"/>
      <c r="BG75" s="854"/>
      <c r="BH75" s="854"/>
      <c r="BI75" s="854"/>
      <c r="BJ75" s="854"/>
      <c r="BK75" s="854"/>
      <c r="BL75" s="854"/>
      <c r="BM75" s="854"/>
      <c r="BN75" s="854"/>
      <c r="BO75" s="854"/>
      <c r="BP75" s="854"/>
      <c r="BQ75" s="854"/>
      <c r="BR75" s="854"/>
      <c r="BS75" s="854"/>
      <c r="BT75" s="854"/>
      <c r="BU75" s="854"/>
      <c r="BV75" s="854"/>
      <c r="BW75" s="854"/>
      <c r="BX75" s="854"/>
      <c r="BY75" s="854"/>
      <c r="BZ75" s="854"/>
      <c r="CA75" s="854"/>
      <c r="CB75" s="854"/>
      <c r="CC75" s="854"/>
      <c r="CD75" s="854"/>
      <c r="CE75" s="854"/>
      <c r="CF75" s="854"/>
      <c r="CG75" s="854"/>
      <c r="CH75" s="854"/>
      <c r="CI75" s="854"/>
      <c r="CJ75" s="854"/>
      <c r="CK75" s="854"/>
      <c r="CL75" s="854"/>
      <c r="CM75" s="854"/>
      <c r="CN75" s="854"/>
      <c r="CO75" s="854"/>
      <c r="CP75" s="854"/>
      <c r="CQ75" s="854"/>
      <c r="CR75" s="854"/>
      <c r="CS75" s="854"/>
      <c r="CT75" s="854"/>
      <c r="CU75" s="854"/>
      <c r="CV75" s="854"/>
      <c r="CW75" s="854"/>
      <c r="CX75" s="854"/>
      <c r="CY75"/>
      <c r="CZ75"/>
      <c r="DA75"/>
      <c r="DB75"/>
      <c r="DC75"/>
      <c r="DD75"/>
      <c r="DE75"/>
      <c r="DF75"/>
      <c r="DG75"/>
      <c r="DH75"/>
    </row>
    <row r="76" spans="1:102" ht="11.25" customHeight="1">
      <c r="A76" s="870" t="s">
        <v>283</v>
      </c>
      <c r="B76" s="732" t="s">
        <v>471</v>
      </c>
      <c r="C76" s="323">
        <v>5327602</v>
      </c>
      <c r="D76" s="323">
        <v>-100000</v>
      </c>
      <c r="E76" s="604">
        <v>182</v>
      </c>
      <c r="F76" s="605">
        <v>33</v>
      </c>
      <c r="G76" s="604">
        <v>23.9</v>
      </c>
      <c r="H76" s="606" t="s">
        <v>472</v>
      </c>
      <c r="I76" s="600">
        <v>1350</v>
      </c>
      <c r="J76" s="600">
        <v>8750</v>
      </c>
      <c r="K76" s="607">
        <v>285</v>
      </c>
      <c r="L76" s="394" t="s">
        <v>454</v>
      </c>
      <c r="M76" s="606" t="s">
        <v>389</v>
      </c>
      <c r="N76" s="600">
        <v>8250</v>
      </c>
      <c r="O76" s="600">
        <v>215</v>
      </c>
      <c r="P76" s="366">
        <v>10</v>
      </c>
      <c r="Q76" s="249" t="s">
        <v>328</v>
      </c>
      <c r="R76" s="389">
        <v>8</v>
      </c>
      <c r="S76" s="851"/>
      <c r="T76" s="212"/>
      <c r="U76" s="213"/>
      <c r="V76" s="251"/>
      <c r="W76" s="629"/>
      <c r="X76" s="167"/>
      <c r="Y76" s="349"/>
      <c r="Z76" s="251"/>
      <c r="AA76" s="251"/>
      <c r="AB76" s="251"/>
      <c r="AC76" s="220"/>
      <c r="AD76" s="251"/>
      <c r="AE76" s="222"/>
      <c r="AF76" s="251"/>
      <c r="AG76" s="629"/>
      <c r="AH76" s="225"/>
      <c r="AI76" s="251"/>
      <c r="AJ76" s="251"/>
      <c r="AK76" s="251"/>
      <c r="AL76" s="228"/>
      <c r="AM76" s="251"/>
      <c r="AN76" s="251"/>
      <c r="AO76" s="251"/>
      <c r="AP76" s="251"/>
      <c r="AQ76" s="184"/>
      <c r="AR76" s="251"/>
      <c r="AS76" s="251"/>
      <c r="AT76" s="251"/>
      <c r="AU76" s="515"/>
      <c r="AV76" s="515"/>
      <c r="AW76" s="515"/>
      <c r="AX76" s="515"/>
      <c r="AY76" s="515"/>
      <c r="AZ76" s="515"/>
      <c r="BA76" s="515"/>
      <c r="BB76" s="613"/>
      <c r="BC76" s="228"/>
      <c r="BD76" s="228"/>
      <c r="BE76" s="228"/>
      <c r="BF76" s="228"/>
      <c r="BG76" s="228"/>
      <c r="BH76" s="228"/>
      <c r="BI76" s="228"/>
      <c r="BJ76" s="251"/>
      <c r="BK76" s="290"/>
      <c r="BL76" s="290"/>
      <c r="BM76" s="290"/>
      <c r="BN76" s="290"/>
      <c r="BO76" s="251"/>
      <c r="BP76" s="291"/>
      <c r="BQ76" s="251"/>
      <c r="BR76" s="251"/>
      <c r="BS76" s="251"/>
      <c r="BT76" s="259"/>
      <c r="BU76" s="251"/>
      <c r="BV76" s="251"/>
      <c r="BW76" s="251"/>
      <c r="BX76" s="251"/>
      <c r="BY76" s="260"/>
      <c r="BZ76" s="260"/>
      <c r="CA76" s="251"/>
      <c r="CB76" s="261"/>
      <c r="CC76" s="251"/>
      <c r="CD76" s="262"/>
      <c r="CE76" s="251"/>
      <c r="CF76" s="251"/>
      <c r="CG76" s="263"/>
      <c r="CH76" s="251"/>
      <c r="CI76" s="263"/>
      <c r="CJ76" s="263"/>
      <c r="CK76" s="251"/>
      <c r="CL76" s="251"/>
      <c r="CM76" s="251"/>
      <c r="CN76" s="251"/>
      <c r="CO76" s="871"/>
      <c r="CP76" s="251"/>
      <c r="CQ76" s="251"/>
      <c r="CR76" s="251"/>
      <c r="CS76" s="251"/>
      <c r="CT76" s="251"/>
      <c r="CU76" s="251"/>
      <c r="CV76" s="251"/>
      <c r="CW76" s="251"/>
      <c r="CX76" s="856"/>
    </row>
    <row r="77" spans="1:102" ht="11.25" customHeight="1">
      <c r="A77" s="870"/>
      <c r="B77" s="732"/>
      <c r="C77" s="363"/>
      <c r="D77" s="323"/>
      <c r="E77" s="604"/>
      <c r="F77" s="605"/>
      <c r="G77" s="604"/>
      <c r="H77" s="606"/>
      <c r="I77" s="600"/>
      <c r="J77" s="600"/>
      <c r="K77" s="607"/>
      <c r="L77" s="394"/>
      <c r="M77" s="606"/>
      <c r="N77" s="600"/>
      <c r="O77" s="600"/>
      <c r="P77" s="366"/>
      <c r="Q77" s="249" t="s">
        <v>257</v>
      </c>
      <c r="R77" s="389">
        <v>1</v>
      </c>
      <c r="S77" s="851"/>
      <c r="T77" s="212"/>
      <c r="U77" s="629"/>
      <c r="V77" s="629"/>
      <c r="W77" s="251"/>
      <c r="X77" s="251"/>
      <c r="Y77" s="251"/>
      <c r="Z77" s="251"/>
      <c r="AA77" s="251"/>
      <c r="AB77" s="251"/>
      <c r="AC77" s="220"/>
      <c r="AD77" s="251"/>
      <c r="AE77" s="251"/>
      <c r="AF77" s="251"/>
      <c r="AG77" s="251"/>
      <c r="AH77" s="251"/>
      <c r="AI77" s="251"/>
      <c r="AJ77" s="251"/>
      <c r="AK77" s="251"/>
      <c r="AL77" s="251"/>
      <c r="AM77" s="251"/>
      <c r="AN77" s="251"/>
      <c r="AO77" s="251"/>
      <c r="AP77" s="251"/>
      <c r="AQ77" s="251"/>
      <c r="AR77" s="251"/>
      <c r="AS77" s="251"/>
      <c r="AT77" s="251"/>
      <c r="AU77" s="515"/>
      <c r="AV77" s="515"/>
      <c r="AW77" s="515"/>
      <c r="AX77" s="515"/>
      <c r="AY77" s="515"/>
      <c r="AZ77" s="515"/>
      <c r="BA77" s="515"/>
      <c r="BB77" s="613"/>
      <c r="BC77" s="228"/>
      <c r="BD77" s="228"/>
      <c r="BE77" s="228"/>
      <c r="BF77" s="228"/>
      <c r="BG77" s="228"/>
      <c r="BH77" s="228"/>
      <c r="BI77" s="228"/>
      <c r="BJ77" s="251"/>
      <c r="BK77" s="290"/>
      <c r="BL77" s="290"/>
      <c r="BM77" s="290"/>
      <c r="BN77" s="290"/>
      <c r="BO77" s="251"/>
      <c r="BP77" s="251"/>
      <c r="BQ77" s="251"/>
      <c r="BR77" s="251"/>
      <c r="BS77" s="251"/>
      <c r="BT77" s="251"/>
      <c r="BU77" s="251"/>
      <c r="BV77" s="251"/>
      <c r="BW77" s="251"/>
      <c r="BX77" s="251"/>
      <c r="BY77" s="260"/>
      <c r="BZ77" s="260"/>
      <c r="CA77" s="251"/>
      <c r="CB77" s="251"/>
      <c r="CC77" s="251"/>
      <c r="CD77" s="251"/>
      <c r="CE77" s="251"/>
      <c r="CF77" s="251"/>
      <c r="CG77" s="251"/>
      <c r="CH77" s="251"/>
      <c r="CI77" s="263"/>
      <c r="CJ77" s="263"/>
      <c r="CK77" s="251"/>
      <c r="CL77" s="251"/>
      <c r="CM77" s="251"/>
      <c r="CN77" s="251"/>
      <c r="CO77" s="615"/>
      <c r="CP77" s="251"/>
      <c r="CQ77" s="251"/>
      <c r="CR77" s="251"/>
      <c r="CS77" s="251"/>
      <c r="CT77" s="251"/>
      <c r="CU77" s="251"/>
      <c r="CV77" s="251"/>
      <c r="CW77" s="251"/>
      <c r="CX77" s="856"/>
    </row>
    <row r="78" spans="1:102" ht="11.25" customHeight="1">
      <c r="A78" s="870"/>
      <c r="B78" s="732"/>
      <c r="C78" s="323"/>
      <c r="D78" s="323"/>
      <c r="E78" s="604"/>
      <c r="F78" s="605"/>
      <c r="G78" s="604"/>
      <c r="H78" s="606"/>
      <c r="I78" s="600"/>
      <c r="J78" s="600"/>
      <c r="K78" s="607"/>
      <c r="L78" s="394"/>
      <c r="M78" s="606"/>
      <c r="N78" s="600"/>
      <c r="O78" s="600"/>
      <c r="P78" s="366"/>
      <c r="Q78" s="249" t="s">
        <v>259</v>
      </c>
      <c r="R78" s="389">
        <v>1</v>
      </c>
      <c r="S78" s="851"/>
      <c r="T78" s="212"/>
      <c r="U78" s="629"/>
      <c r="V78" s="629"/>
      <c r="W78" s="251"/>
      <c r="X78" s="251"/>
      <c r="Y78" s="251"/>
      <c r="Z78" s="251"/>
      <c r="AA78" s="251"/>
      <c r="AB78" s="251"/>
      <c r="AC78" s="220"/>
      <c r="AD78" s="251"/>
      <c r="AE78" s="251"/>
      <c r="AF78" s="251"/>
      <c r="AG78" s="251"/>
      <c r="AH78" s="251"/>
      <c r="AI78" s="251"/>
      <c r="AJ78" s="251"/>
      <c r="AK78" s="251"/>
      <c r="AL78" s="251"/>
      <c r="AM78" s="251"/>
      <c r="AN78" s="251"/>
      <c r="AO78" s="251"/>
      <c r="AP78" s="251"/>
      <c r="AQ78" s="251"/>
      <c r="AR78" s="251"/>
      <c r="AS78" s="251"/>
      <c r="AT78" s="251"/>
      <c r="AU78" s="515"/>
      <c r="AV78" s="515"/>
      <c r="AW78" s="515"/>
      <c r="AX78" s="515"/>
      <c r="AY78" s="515"/>
      <c r="AZ78" s="515"/>
      <c r="BA78" s="515"/>
      <c r="BB78" s="613"/>
      <c r="BC78" s="228"/>
      <c r="BD78" s="228"/>
      <c r="BE78" s="228"/>
      <c r="BF78" s="228"/>
      <c r="BG78" s="228"/>
      <c r="BH78" s="228"/>
      <c r="BI78" s="228"/>
      <c r="BJ78" s="251"/>
      <c r="BK78" s="290"/>
      <c r="BL78" s="290"/>
      <c r="BM78" s="290"/>
      <c r="BN78" s="290"/>
      <c r="BO78" s="251"/>
      <c r="BP78" s="251"/>
      <c r="BQ78" s="251"/>
      <c r="BR78" s="251"/>
      <c r="BS78" s="251"/>
      <c r="BT78" s="251"/>
      <c r="BU78" s="251"/>
      <c r="BV78" s="251"/>
      <c r="BW78" s="251"/>
      <c r="BX78" s="251"/>
      <c r="BY78" s="260"/>
      <c r="BZ78" s="260"/>
      <c r="CA78" s="251"/>
      <c r="CB78" s="251"/>
      <c r="CC78" s="251"/>
      <c r="CD78" s="251"/>
      <c r="CE78" s="251"/>
      <c r="CF78" s="251"/>
      <c r="CG78" s="251"/>
      <c r="CH78" s="251"/>
      <c r="CI78" s="263"/>
      <c r="CJ78" s="263"/>
      <c r="CK78" s="251"/>
      <c r="CL78" s="251"/>
      <c r="CM78" s="251"/>
      <c r="CN78" s="251"/>
      <c r="CO78" s="617"/>
      <c r="CP78" s="251"/>
      <c r="CQ78" s="251"/>
      <c r="CR78" s="251"/>
      <c r="CS78" s="251"/>
      <c r="CT78" s="251"/>
      <c r="CU78" s="251"/>
      <c r="CV78" s="251"/>
      <c r="CW78" s="251"/>
      <c r="CX78" s="856"/>
    </row>
    <row r="79" spans="1:102" s="122" customFormat="1" ht="5.25" customHeight="1">
      <c r="A79" s="854"/>
      <c r="B79" s="854"/>
      <c r="C79" s="854"/>
      <c r="D79" s="854"/>
      <c r="E79" s="854"/>
      <c r="F79" s="854"/>
      <c r="G79" s="854"/>
      <c r="H79" s="854"/>
      <c r="I79" s="854"/>
      <c r="J79" s="854"/>
      <c r="K79" s="854"/>
      <c r="L79" s="854"/>
      <c r="M79" s="854"/>
      <c r="N79" s="854"/>
      <c r="O79" s="854"/>
      <c r="P79" s="854"/>
      <c r="Q79" s="854"/>
      <c r="R79" s="854"/>
      <c r="S79" s="854"/>
      <c r="T79" s="854"/>
      <c r="U79" s="854"/>
      <c r="V79" s="854"/>
      <c r="W79" s="854"/>
      <c r="X79" s="854"/>
      <c r="Y79" s="854"/>
      <c r="Z79" s="854"/>
      <c r="AA79" s="854"/>
      <c r="AB79" s="854"/>
      <c r="AC79" s="854"/>
      <c r="AD79" s="854"/>
      <c r="AE79" s="854"/>
      <c r="AF79" s="854"/>
      <c r="AG79" s="854"/>
      <c r="AH79" s="854"/>
      <c r="AI79" s="854"/>
      <c r="AJ79" s="854"/>
      <c r="AK79" s="854"/>
      <c r="AL79" s="854"/>
      <c r="AM79" s="854"/>
      <c r="AN79" s="854"/>
      <c r="AO79" s="854"/>
      <c r="AP79" s="854"/>
      <c r="AQ79" s="854"/>
      <c r="AR79" s="854"/>
      <c r="AS79" s="854"/>
      <c r="AT79" s="854"/>
      <c r="AU79" s="854"/>
      <c r="AV79" s="854"/>
      <c r="AW79" s="854"/>
      <c r="AX79" s="854"/>
      <c r="AY79" s="854"/>
      <c r="AZ79" s="854"/>
      <c r="BA79" s="854"/>
      <c r="BB79" s="854"/>
      <c r="BC79" s="854"/>
      <c r="BD79" s="854"/>
      <c r="BE79" s="854"/>
      <c r="BF79" s="854"/>
      <c r="BG79" s="854"/>
      <c r="BH79" s="854"/>
      <c r="BI79" s="854"/>
      <c r="BJ79" s="854"/>
      <c r="BK79" s="854"/>
      <c r="BL79" s="854"/>
      <c r="BM79" s="854"/>
      <c r="BN79" s="854"/>
      <c r="BO79" s="854"/>
      <c r="BP79" s="854"/>
      <c r="BQ79" s="854"/>
      <c r="BR79" s="854"/>
      <c r="BS79" s="854"/>
      <c r="BT79" s="854"/>
      <c r="BU79" s="854"/>
      <c r="BV79" s="854"/>
      <c r="BW79" s="854"/>
      <c r="BX79" s="854"/>
      <c r="BY79" s="854"/>
      <c r="BZ79" s="854"/>
      <c r="CA79" s="854"/>
      <c r="CB79" s="854"/>
      <c r="CC79" s="854"/>
      <c r="CD79" s="854"/>
      <c r="CE79" s="854"/>
      <c r="CF79" s="854"/>
      <c r="CG79" s="854"/>
      <c r="CH79" s="854"/>
      <c r="CI79" s="854"/>
      <c r="CJ79" s="854"/>
      <c r="CK79" s="854"/>
      <c r="CL79" s="854"/>
      <c r="CM79" s="854"/>
      <c r="CN79" s="854"/>
      <c r="CO79" s="854"/>
      <c r="CP79" s="854"/>
      <c r="CQ79" s="854"/>
      <c r="CR79" s="854"/>
      <c r="CS79" s="854"/>
      <c r="CT79" s="854"/>
      <c r="CU79" s="854"/>
      <c r="CV79" s="854"/>
      <c r="CW79" s="854"/>
      <c r="CX79" s="854"/>
    </row>
    <row r="80" spans="1:102" ht="11.25" customHeight="1">
      <c r="A80" s="743" t="s">
        <v>324</v>
      </c>
      <c r="B80" s="859" t="s">
        <v>473</v>
      </c>
      <c r="C80" s="323">
        <v>5130000</v>
      </c>
      <c r="D80" s="323">
        <v>1000</v>
      </c>
      <c r="E80" s="604">
        <v>173</v>
      </c>
      <c r="F80" s="605">
        <v>24</v>
      </c>
      <c r="G80" s="604">
        <v>39.5</v>
      </c>
      <c r="H80" s="655" t="s">
        <v>451</v>
      </c>
      <c r="I80" s="600">
        <v>1300</v>
      </c>
      <c r="J80" s="600">
        <v>10625</v>
      </c>
      <c r="K80" s="607">
        <v>240</v>
      </c>
      <c r="L80" s="394" t="s">
        <v>388</v>
      </c>
      <c r="M80" s="606" t="s">
        <v>389</v>
      </c>
      <c r="N80" s="600">
        <v>9000</v>
      </c>
      <c r="O80" s="600">
        <v>270</v>
      </c>
      <c r="P80" s="366">
        <v>8</v>
      </c>
      <c r="Q80" s="249" t="s">
        <v>328</v>
      </c>
      <c r="R80" s="389">
        <v>4</v>
      </c>
      <c r="S80" s="629"/>
      <c r="T80" s="629"/>
      <c r="U80" s="629"/>
      <c r="V80" s="629"/>
      <c r="W80" s="251"/>
      <c r="X80" s="251"/>
      <c r="Y80" s="251"/>
      <c r="Z80" s="251"/>
      <c r="AA80" s="251"/>
      <c r="AB80" s="251"/>
      <c r="AC80" s="251"/>
      <c r="AD80" s="251"/>
      <c r="AE80" s="251"/>
      <c r="AF80" s="629"/>
      <c r="AG80" s="251"/>
      <c r="AH80" s="251"/>
      <c r="AI80" s="251"/>
      <c r="AJ80" s="251"/>
      <c r="AK80" s="251"/>
      <c r="AL80" s="251"/>
      <c r="AM80" s="251"/>
      <c r="AN80" s="251"/>
      <c r="AO80" s="251"/>
      <c r="AP80" s="230"/>
      <c r="AQ80" s="251"/>
      <c r="AR80" s="251"/>
      <c r="AS80" s="251"/>
      <c r="AT80" s="251"/>
      <c r="AU80" s="515"/>
      <c r="AV80" s="515"/>
      <c r="AW80" s="515"/>
      <c r="AX80" s="515"/>
      <c r="AY80" s="515"/>
      <c r="AZ80" s="515"/>
      <c r="BA80" s="515"/>
      <c r="BB80" s="613"/>
      <c r="BC80" s="251"/>
      <c r="BD80" s="251"/>
      <c r="BE80" s="251"/>
      <c r="BF80" s="251"/>
      <c r="BG80" s="251"/>
      <c r="BH80" s="251"/>
      <c r="BI80" s="251"/>
      <c r="BJ80" s="251"/>
      <c r="BK80" s="251"/>
      <c r="BL80" s="251"/>
      <c r="BM80" s="251"/>
      <c r="BN80" s="251"/>
      <c r="BO80" s="251"/>
      <c r="BP80" s="251"/>
      <c r="BQ80" s="251"/>
      <c r="BR80" s="251"/>
      <c r="BS80" s="251"/>
      <c r="BT80" s="251"/>
      <c r="BU80" s="251"/>
      <c r="BV80" s="199"/>
      <c r="BW80" s="251"/>
      <c r="BX80" s="251"/>
      <c r="BY80" s="251"/>
      <c r="BZ80" s="251"/>
      <c r="CA80" s="251"/>
      <c r="CB80" s="251"/>
      <c r="CC80" s="251"/>
      <c r="CD80" s="251"/>
      <c r="CE80" s="251"/>
      <c r="CF80" s="251"/>
      <c r="CG80" s="251"/>
      <c r="CH80" s="251"/>
      <c r="CI80" s="251"/>
      <c r="CJ80" s="251"/>
      <c r="CK80" s="251"/>
      <c r="CL80" s="251"/>
      <c r="CM80" s="263"/>
      <c r="CN80" s="251"/>
      <c r="CO80" s="251"/>
      <c r="CP80" s="251"/>
      <c r="CQ80" s="251"/>
      <c r="CR80" s="251"/>
      <c r="CS80" s="251"/>
      <c r="CT80" s="251"/>
      <c r="CU80" s="251"/>
      <c r="CV80" s="251"/>
      <c r="CW80" s="251"/>
      <c r="CX80" s="856" t="s">
        <v>474</v>
      </c>
    </row>
    <row r="81" spans="1:102" ht="12">
      <c r="A81" s="743"/>
      <c r="B81" s="859"/>
      <c r="C81" s="363"/>
      <c r="D81" s="368"/>
      <c r="E81" s="654"/>
      <c r="F81" s="639"/>
      <c r="G81" s="654"/>
      <c r="H81" s="606"/>
      <c r="I81" s="640"/>
      <c r="J81" s="640"/>
      <c r="K81" s="659"/>
      <c r="L81" s="660"/>
      <c r="M81" s="661"/>
      <c r="N81" s="640"/>
      <c r="O81" s="640"/>
      <c r="P81" s="366"/>
      <c r="Q81" s="249" t="s">
        <v>257</v>
      </c>
      <c r="R81" s="389">
        <v>2</v>
      </c>
      <c r="S81" s="629"/>
      <c r="T81" s="251"/>
      <c r="U81" s="629"/>
      <c r="V81" s="251"/>
      <c r="W81" s="251"/>
      <c r="X81" s="251"/>
      <c r="Y81" s="251"/>
      <c r="Z81" s="251"/>
      <c r="AA81" s="251"/>
      <c r="AB81" s="251"/>
      <c r="AC81" s="251"/>
      <c r="AD81" s="251"/>
      <c r="AE81" s="251"/>
      <c r="AF81" s="251"/>
      <c r="AG81" s="251"/>
      <c r="AH81" s="251"/>
      <c r="AI81" s="251"/>
      <c r="AJ81" s="251"/>
      <c r="AK81" s="251"/>
      <c r="AL81" s="251"/>
      <c r="AM81" s="251"/>
      <c r="AN81" s="251"/>
      <c r="AO81" s="251"/>
      <c r="AP81" s="230"/>
      <c r="AQ81" s="252"/>
      <c r="AR81" s="252"/>
      <c r="AS81" s="252"/>
      <c r="AT81" s="251"/>
      <c r="AU81" s="515"/>
      <c r="AV81" s="515"/>
      <c r="AW81" s="515"/>
      <c r="AX81" s="515"/>
      <c r="AY81" s="515"/>
      <c r="AZ81" s="515"/>
      <c r="BA81" s="515"/>
      <c r="BB81" s="613"/>
      <c r="BC81" s="251"/>
      <c r="BD81" s="251"/>
      <c r="BE81" s="251"/>
      <c r="BF81" s="251"/>
      <c r="BG81" s="251"/>
      <c r="BH81" s="251"/>
      <c r="BI81" s="251"/>
      <c r="BJ81" s="251"/>
      <c r="BK81" s="251"/>
      <c r="BL81" s="251"/>
      <c r="BM81" s="251"/>
      <c r="BN81" s="251"/>
      <c r="BO81" s="251"/>
      <c r="BP81" s="251"/>
      <c r="BQ81" s="251"/>
      <c r="BR81" s="251"/>
      <c r="BS81" s="251"/>
      <c r="BT81" s="251"/>
      <c r="BU81" s="251"/>
      <c r="BV81" s="251"/>
      <c r="BW81" s="251"/>
      <c r="BX81" s="251"/>
      <c r="BY81" s="251"/>
      <c r="BZ81" s="251"/>
      <c r="CA81" s="251"/>
      <c r="CB81" s="251"/>
      <c r="CC81" s="251"/>
      <c r="CD81" s="251"/>
      <c r="CE81" s="251"/>
      <c r="CF81" s="251"/>
      <c r="CG81" s="251"/>
      <c r="CH81" s="251"/>
      <c r="CI81" s="251"/>
      <c r="CJ81" s="251"/>
      <c r="CK81" s="251"/>
      <c r="CL81" s="251"/>
      <c r="CM81" s="251"/>
      <c r="CN81" s="251"/>
      <c r="CO81" s="251"/>
      <c r="CP81" s="251"/>
      <c r="CQ81" s="251"/>
      <c r="CR81" s="251"/>
      <c r="CS81" s="251"/>
      <c r="CT81" s="251"/>
      <c r="CU81" s="251"/>
      <c r="CV81" s="251"/>
      <c r="CW81" s="251"/>
      <c r="CX81" s="856"/>
    </row>
    <row r="82" spans="1:102" ht="12">
      <c r="A82" s="743"/>
      <c r="B82" s="859"/>
      <c r="C82" s="368"/>
      <c r="D82" s="368"/>
      <c r="E82" s="654"/>
      <c r="F82" s="639"/>
      <c r="G82" s="654"/>
      <c r="H82" s="606"/>
      <c r="I82" s="640"/>
      <c r="J82" s="640"/>
      <c r="K82" s="659"/>
      <c r="L82" s="660"/>
      <c r="M82" s="661"/>
      <c r="N82" s="640"/>
      <c r="O82" s="640"/>
      <c r="P82" s="366"/>
      <c r="Q82" s="249" t="s">
        <v>259</v>
      </c>
      <c r="R82" s="389">
        <v>2</v>
      </c>
      <c r="S82" s="629"/>
      <c r="T82" s="251"/>
      <c r="U82" s="629"/>
      <c r="V82" s="251"/>
      <c r="W82" s="251"/>
      <c r="X82" s="251"/>
      <c r="Y82" s="251"/>
      <c r="Z82" s="251"/>
      <c r="AA82" s="251"/>
      <c r="AB82" s="251"/>
      <c r="AC82" s="251"/>
      <c r="AD82" s="251"/>
      <c r="AE82" s="251"/>
      <c r="AF82" s="251"/>
      <c r="AG82" s="251"/>
      <c r="AH82" s="251"/>
      <c r="AI82" s="251"/>
      <c r="AJ82" s="251"/>
      <c r="AK82" s="251"/>
      <c r="AL82" s="251"/>
      <c r="AM82" s="251"/>
      <c r="AN82" s="251"/>
      <c r="AO82" s="251"/>
      <c r="AP82" s="230"/>
      <c r="AQ82" s="252"/>
      <c r="AR82" s="252"/>
      <c r="AS82" s="252"/>
      <c r="AT82" s="251"/>
      <c r="AU82" s="515"/>
      <c r="AV82" s="515"/>
      <c r="AW82" s="515"/>
      <c r="AX82" s="515"/>
      <c r="AY82" s="515"/>
      <c r="AZ82" s="515"/>
      <c r="BA82" s="515"/>
      <c r="BB82" s="613"/>
      <c r="BC82" s="251"/>
      <c r="BD82" s="251"/>
      <c r="BE82" s="251"/>
      <c r="BF82" s="251"/>
      <c r="BG82" s="251"/>
      <c r="BH82" s="251"/>
      <c r="BI82" s="251"/>
      <c r="BJ82" s="251"/>
      <c r="BK82" s="251"/>
      <c r="BL82" s="251"/>
      <c r="BM82" s="251"/>
      <c r="BN82" s="251"/>
      <c r="BO82" s="251"/>
      <c r="BP82" s="251"/>
      <c r="BQ82" s="251"/>
      <c r="BR82" s="251"/>
      <c r="BS82" s="251"/>
      <c r="BT82" s="251"/>
      <c r="BU82" s="251"/>
      <c r="BV82" s="251"/>
      <c r="BW82" s="251"/>
      <c r="BX82" s="251"/>
      <c r="BY82" s="251"/>
      <c r="BZ82" s="251"/>
      <c r="CA82" s="251"/>
      <c r="CB82" s="251"/>
      <c r="CC82" s="251"/>
      <c r="CD82" s="251"/>
      <c r="CE82" s="251"/>
      <c r="CF82" s="251"/>
      <c r="CG82" s="251"/>
      <c r="CH82" s="251"/>
      <c r="CI82" s="251"/>
      <c r="CJ82" s="251"/>
      <c r="CK82" s="251"/>
      <c r="CL82" s="251"/>
      <c r="CM82" s="251"/>
      <c r="CN82" s="251"/>
      <c r="CO82" s="251"/>
      <c r="CP82" s="251"/>
      <c r="CQ82" s="251"/>
      <c r="CR82" s="251"/>
      <c r="CS82" s="251"/>
      <c r="CT82" s="251"/>
      <c r="CU82" s="251"/>
      <c r="CV82" s="251"/>
      <c r="CW82" s="251"/>
      <c r="CX82" s="856"/>
    </row>
    <row r="83" spans="1:102" s="122" customFormat="1" ht="5.25" customHeight="1">
      <c r="A83" s="854"/>
      <c r="B83" s="854"/>
      <c r="C83" s="854"/>
      <c r="D83" s="854"/>
      <c r="E83" s="854"/>
      <c r="F83" s="854"/>
      <c r="G83" s="854"/>
      <c r="H83" s="854"/>
      <c r="I83" s="854"/>
      <c r="J83" s="854"/>
      <c r="K83" s="854"/>
      <c r="L83" s="854"/>
      <c r="M83" s="854"/>
      <c r="N83" s="854"/>
      <c r="O83" s="854"/>
      <c r="P83" s="854"/>
      <c r="Q83" s="854"/>
      <c r="R83" s="854"/>
      <c r="S83" s="854"/>
      <c r="T83" s="854"/>
      <c r="U83" s="854"/>
      <c r="V83" s="854"/>
      <c r="W83" s="854"/>
      <c r="X83" s="854"/>
      <c r="Y83" s="854"/>
      <c r="Z83" s="854"/>
      <c r="AA83" s="854"/>
      <c r="AB83" s="854"/>
      <c r="AC83" s="854"/>
      <c r="AD83" s="854"/>
      <c r="AE83" s="854"/>
      <c r="AF83" s="854"/>
      <c r="AG83" s="854"/>
      <c r="AH83" s="854"/>
      <c r="AI83" s="854"/>
      <c r="AJ83" s="854"/>
      <c r="AK83" s="854"/>
      <c r="AL83" s="854"/>
      <c r="AM83" s="854"/>
      <c r="AN83" s="854"/>
      <c r="AO83" s="854"/>
      <c r="AP83" s="854"/>
      <c r="AQ83" s="854"/>
      <c r="AR83" s="854"/>
      <c r="AS83" s="854"/>
      <c r="AT83" s="854"/>
      <c r="AU83" s="854"/>
      <c r="AV83" s="854"/>
      <c r="AW83" s="854"/>
      <c r="AX83" s="854"/>
      <c r="AY83" s="854"/>
      <c r="AZ83" s="854"/>
      <c r="BA83" s="854"/>
      <c r="BB83" s="854"/>
      <c r="BC83" s="854"/>
      <c r="BD83" s="854"/>
      <c r="BE83" s="854"/>
      <c r="BF83" s="854"/>
      <c r="BG83" s="854"/>
      <c r="BH83" s="854"/>
      <c r="BI83" s="854"/>
      <c r="BJ83" s="854"/>
      <c r="BK83" s="854"/>
      <c r="BL83" s="854"/>
      <c r="BM83" s="854"/>
      <c r="BN83" s="854"/>
      <c r="BO83" s="854"/>
      <c r="BP83" s="854"/>
      <c r="BQ83" s="854"/>
      <c r="BR83" s="854"/>
      <c r="BS83" s="854"/>
      <c r="BT83" s="854"/>
      <c r="BU83" s="854"/>
      <c r="BV83" s="854"/>
      <c r="BW83" s="854"/>
      <c r="BX83" s="854"/>
      <c r="BY83" s="854"/>
      <c r="BZ83" s="854"/>
      <c r="CA83" s="854"/>
      <c r="CB83" s="854"/>
      <c r="CC83" s="854"/>
      <c r="CD83" s="854"/>
      <c r="CE83" s="854"/>
      <c r="CF83" s="854"/>
      <c r="CG83" s="854"/>
      <c r="CH83" s="854"/>
      <c r="CI83" s="854"/>
      <c r="CJ83" s="854"/>
      <c r="CK83" s="854"/>
      <c r="CL83" s="854"/>
      <c r="CM83" s="854"/>
      <c r="CN83" s="854"/>
      <c r="CO83" s="854"/>
      <c r="CP83" s="854"/>
      <c r="CQ83" s="854"/>
      <c r="CR83" s="854"/>
      <c r="CS83" s="854"/>
      <c r="CT83" s="854"/>
      <c r="CU83" s="854"/>
      <c r="CV83" s="854"/>
      <c r="CW83" s="854"/>
      <c r="CX83" s="854"/>
    </row>
    <row r="84" spans="1:102" ht="11.25" customHeight="1">
      <c r="A84" s="364" t="s">
        <v>286</v>
      </c>
      <c r="B84" s="872" t="s">
        <v>475</v>
      </c>
      <c r="C84" s="307" t="s">
        <v>276</v>
      </c>
      <c r="D84" s="323">
        <v>1000</v>
      </c>
      <c r="E84" s="665">
        <v>190</v>
      </c>
      <c r="F84" s="605">
        <v>21</v>
      </c>
      <c r="G84" s="843">
        <v>42.2</v>
      </c>
      <c r="H84" s="655" t="s">
        <v>451</v>
      </c>
      <c r="I84" s="600">
        <v>1100</v>
      </c>
      <c r="J84" s="600">
        <v>10000</v>
      </c>
      <c r="K84" s="607">
        <v>256</v>
      </c>
      <c r="L84" s="759" t="s">
        <v>388</v>
      </c>
      <c r="M84" s="606" t="s">
        <v>389</v>
      </c>
      <c r="N84" s="600">
        <v>9000</v>
      </c>
      <c r="O84" s="600">
        <v>270</v>
      </c>
      <c r="P84" s="366">
        <v>12</v>
      </c>
      <c r="Q84" s="249" t="s">
        <v>328</v>
      </c>
      <c r="R84" s="348">
        <v>8</v>
      </c>
      <c r="S84" s="629"/>
      <c r="T84" s="629"/>
      <c r="U84" s="629"/>
      <c r="V84" s="629"/>
      <c r="W84" s="251"/>
      <c r="X84" s="251"/>
      <c r="Y84" s="251"/>
      <c r="Z84" s="251"/>
      <c r="AA84" s="251"/>
      <c r="AB84" s="251"/>
      <c r="AC84" s="251"/>
      <c r="AD84" s="251"/>
      <c r="AE84" s="251"/>
      <c r="AF84" s="251"/>
      <c r="AG84" s="251"/>
      <c r="AH84" s="251"/>
      <c r="AI84" s="251"/>
      <c r="AJ84" s="251"/>
      <c r="AK84" s="629"/>
      <c r="AL84" s="629"/>
      <c r="AM84" s="251"/>
      <c r="AN84" s="251"/>
      <c r="AO84" s="251"/>
      <c r="AP84" s="230"/>
      <c r="AQ84" s="251"/>
      <c r="AR84" s="251"/>
      <c r="AS84" s="251"/>
      <c r="AT84" s="251"/>
      <c r="AU84" s="515"/>
      <c r="AV84" s="515"/>
      <c r="AW84" s="515"/>
      <c r="AX84" s="515"/>
      <c r="AY84" s="515"/>
      <c r="AZ84" s="515"/>
      <c r="BA84" s="515"/>
      <c r="BB84" s="613"/>
      <c r="BC84" s="251"/>
      <c r="BD84" s="251"/>
      <c r="BE84" s="251"/>
      <c r="BF84" s="251"/>
      <c r="BG84" s="251"/>
      <c r="BH84" s="251"/>
      <c r="BI84" s="251"/>
      <c r="BJ84" s="251"/>
      <c r="BK84" s="251"/>
      <c r="BL84" s="251"/>
      <c r="BM84" s="251"/>
      <c r="BN84" s="251"/>
      <c r="BO84" s="251"/>
      <c r="BP84" s="251"/>
      <c r="BQ84" s="251"/>
      <c r="BR84" s="251"/>
      <c r="BS84" s="251"/>
      <c r="BT84" s="251"/>
      <c r="BU84" s="251"/>
      <c r="BV84" s="199"/>
      <c r="BW84" s="251"/>
      <c r="BX84" s="251"/>
      <c r="BY84" s="251"/>
      <c r="BZ84" s="251"/>
      <c r="CA84" s="251"/>
      <c r="CB84" s="251"/>
      <c r="CC84" s="251"/>
      <c r="CD84" s="251"/>
      <c r="CE84" s="251"/>
      <c r="CF84" s="251"/>
      <c r="CG84" s="251"/>
      <c r="CH84" s="251"/>
      <c r="CI84" s="251"/>
      <c r="CJ84" s="251"/>
      <c r="CK84" s="251"/>
      <c r="CL84" s="251"/>
      <c r="CM84" s="263"/>
      <c r="CN84" s="251"/>
      <c r="CO84" s="251"/>
      <c r="CP84" s="251"/>
      <c r="CQ84" s="251"/>
      <c r="CR84" s="251"/>
      <c r="CS84" s="251"/>
      <c r="CT84" s="251"/>
      <c r="CU84" s="251"/>
      <c r="CV84" s="251"/>
      <c r="CW84" s="251"/>
      <c r="CX84" s="856"/>
    </row>
    <row r="85" spans="1:102" ht="11.25" customHeight="1">
      <c r="A85" s="364"/>
      <c r="B85" s="872"/>
      <c r="C85" s="307" t="s">
        <v>277</v>
      </c>
      <c r="D85" s="368"/>
      <c r="E85" s="654"/>
      <c r="F85" s="605"/>
      <c r="G85" s="654"/>
      <c r="H85" s="661"/>
      <c r="I85" s="640"/>
      <c r="J85" s="640"/>
      <c r="K85" s="659"/>
      <c r="L85" s="660"/>
      <c r="M85" s="661"/>
      <c r="N85" s="640"/>
      <c r="O85" s="640"/>
      <c r="P85" s="366"/>
      <c r="Q85" s="249" t="s">
        <v>257</v>
      </c>
      <c r="R85" s="348">
        <v>2</v>
      </c>
      <c r="S85" s="629"/>
      <c r="T85" s="629"/>
      <c r="U85" s="629"/>
      <c r="V85" s="629"/>
      <c r="W85" s="251"/>
      <c r="X85" s="251"/>
      <c r="Y85" s="251"/>
      <c r="Z85" s="251"/>
      <c r="AA85" s="251"/>
      <c r="AB85" s="251"/>
      <c r="AC85" s="251"/>
      <c r="AD85" s="251"/>
      <c r="AE85" s="251"/>
      <c r="AF85" s="251"/>
      <c r="AG85" s="251"/>
      <c r="AH85" s="251"/>
      <c r="AI85" s="251"/>
      <c r="AJ85" s="251"/>
      <c r="AK85" s="629"/>
      <c r="AL85" s="251"/>
      <c r="AM85" s="251"/>
      <c r="AN85" s="251"/>
      <c r="AO85" s="251"/>
      <c r="AP85" s="230"/>
      <c r="AQ85" s="251"/>
      <c r="AR85" s="251"/>
      <c r="AS85" s="251"/>
      <c r="AT85" s="251"/>
      <c r="AU85" s="515"/>
      <c r="AV85" s="515"/>
      <c r="AW85" s="515"/>
      <c r="AX85" s="515"/>
      <c r="AY85" s="515"/>
      <c r="AZ85" s="515"/>
      <c r="BA85" s="515"/>
      <c r="BB85" s="613"/>
      <c r="BC85" s="251"/>
      <c r="BD85" s="251"/>
      <c r="BE85" s="251"/>
      <c r="BF85" s="251"/>
      <c r="BG85" s="251"/>
      <c r="BH85" s="251"/>
      <c r="BI85" s="251"/>
      <c r="BJ85" s="251"/>
      <c r="BK85" s="251"/>
      <c r="BL85" s="251"/>
      <c r="BM85" s="251"/>
      <c r="BN85" s="251"/>
      <c r="BO85" s="251"/>
      <c r="BP85" s="251"/>
      <c r="BQ85" s="251"/>
      <c r="BR85" s="251"/>
      <c r="BS85" s="251"/>
      <c r="BT85" s="251"/>
      <c r="BU85" s="251"/>
      <c r="BV85" s="251"/>
      <c r="BW85" s="251"/>
      <c r="BX85" s="251"/>
      <c r="BY85" s="251"/>
      <c r="BZ85" s="251"/>
      <c r="CA85" s="251"/>
      <c r="CB85" s="251"/>
      <c r="CC85" s="251"/>
      <c r="CD85" s="251"/>
      <c r="CE85" s="251"/>
      <c r="CF85" s="251"/>
      <c r="CG85" s="251"/>
      <c r="CH85" s="251"/>
      <c r="CI85" s="251"/>
      <c r="CJ85" s="251"/>
      <c r="CK85" s="251"/>
      <c r="CL85" s="251"/>
      <c r="CM85" s="251"/>
      <c r="CN85" s="251"/>
      <c r="CO85" s="251"/>
      <c r="CP85" s="251"/>
      <c r="CQ85" s="251"/>
      <c r="CR85" s="251"/>
      <c r="CS85" s="251"/>
      <c r="CT85" s="251"/>
      <c r="CU85" s="251"/>
      <c r="CV85" s="251"/>
      <c r="CW85" s="251"/>
      <c r="CX85" s="856"/>
    </row>
    <row r="86" spans="1:102" ht="11.25" customHeight="1">
      <c r="A86" s="364"/>
      <c r="B86" s="872"/>
      <c r="C86" s="368"/>
      <c r="D86" s="368"/>
      <c r="E86" s="654"/>
      <c r="F86" s="605"/>
      <c r="G86" s="654"/>
      <c r="H86" s="661"/>
      <c r="I86" s="640"/>
      <c r="J86" s="640"/>
      <c r="K86" s="659"/>
      <c r="L86" s="873"/>
      <c r="M86" s="661"/>
      <c r="N86" s="640"/>
      <c r="O86" s="640"/>
      <c r="P86" s="366"/>
      <c r="Q86" s="249" t="s">
        <v>259</v>
      </c>
      <c r="R86" s="348">
        <v>2</v>
      </c>
      <c r="S86" s="629"/>
      <c r="T86" s="629"/>
      <c r="U86" s="629"/>
      <c r="V86" s="629"/>
      <c r="W86" s="251"/>
      <c r="X86" s="251"/>
      <c r="Y86" s="251"/>
      <c r="Z86" s="251"/>
      <c r="AA86" s="251"/>
      <c r="AB86" s="251"/>
      <c r="AC86" s="251"/>
      <c r="AD86" s="251"/>
      <c r="AE86" s="251"/>
      <c r="AF86" s="251"/>
      <c r="AG86" s="251"/>
      <c r="AH86" s="251"/>
      <c r="AI86" s="251"/>
      <c r="AJ86" s="251"/>
      <c r="AK86" s="629"/>
      <c r="AL86" s="251"/>
      <c r="AM86" s="251"/>
      <c r="AN86" s="251"/>
      <c r="AO86" s="251"/>
      <c r="AP86" s="230"/>
      <c r="AQ86" s="251"/>
      <c r="AR86" s="251"/>
      <c r="AS86" s="251"/>
      <c r="AT86" s="251"/>
      <c r="AU86" s="515"/>
      <c r="AV86" s="515"/>
      <c r="AW86" s="515"/>
      <c r="AX86" s="515"/>
      <c r="AY86" s="515"/>
      <c r="AZ86" s="515"/>
      <c r="BA86" s="515"/>
      <c r="BB86" s="613"/>
      <c r="BC86" s="251"/>
      <c r="BD86" s="251"/>
      <c r="BE86" s="251"/>
      <c r="BF86" s="251"/>
      <c r="BG86" s="251"/>
      <c r="BH86" s="251"/>
      <c r="BI86" s="251"/>
      <c r="BJ86" s="251"/>
      <c r="BK86" s="251"/>
      <c r="BL86" s="251"/>
      <c r="BM86" s="251"/>
      <c r="BN86" s="251"/>
      <c r="BO86" s="251"/>
      <c r="BP86" s="251"/>
      <c r="BQ86" s="251"/>
      <c r="BR86" s="251"/>
      <c r="BS86" s="251"/>
      <c r="BT86" s="251"/>
      <c r="BU86" s="251"/>
      <c r="BV86" s="251"/>
      <c r="BW86" s="251"/>
      <c r="BX86" s="251"/>
      <c r="BY86" s="251"/>
      <c r="BZ86" s="251"/>
      <c r="CA86" s="251"/>
      <c r="CB86" s="251"/>
      <c r="CC86" s="251"/>
      <c r="CD86" s="251"/>
      <c r="CE86" s="251"/>
      <c r="CF86" s="251"/>
      <c r="CG86" s="251"/>
      <c r="CH86" s="251"/>
      <c r="CI86" s="251"/>
      <c r="CJ86" s="251"/>
      <c r="CK86" s="251"/>
      <c r="CL86" s="251"/>
      <c r="CM86" s="251"/>
      <c r="CN86" s="251"/>
      <c r="CO86" s="251"/>
      <c r="CP86" s="251"/>
      <c r="CQ86" s="251"/>
      <c r="CR86" s="251"/>
      <c r="CS86" s="251"/>
      <c r="CT86" s="251"/>
      <c r="CU86" s="251"/>
      <c r="CV86" s="251"/>
      <c r="CW86" s="251"/>
      <c r="CX86" s="856"/>
    </row>
    <row r="87" spans="1:102" s="122" customFormat="1" ht="5.25" customHeight="1">
      <c r="A87" s="874"/>
      <c r="B87" s="874"/>
      <c r="C87" s="874"/>
      <c r="D87" s="874"/>
      <c r="E87" s="874"/>
      <c r="F87" s="874"/>
      <c r="G87" s="874"/>
      <c r="H87" s="874"/>
      <c r="I87" s="874"/>
      <c r="J87" s="874"/>
      <c r="K87" s="874"/>
      <c r="L87" s="874"/>
      <c r="M87" s="874"/>
      <c r="N87" s="874"/>
      <c r="O87" s="874"/>
      <c r="P87" s="874"/>
      <c r="Q87" s="874"/>
      <c r="R87" s="874"/>
      <c r="S87" s="874"/>
      <c r="T87" s="874"/>
      <c r="U87" s="874"/>
      <c r="V87" s="874"/>
      <c r="W87" s="874"/>
      <c r="X87" s="874"/>
      <c r="Y87" s="874"/>
      <c r="Z87" s="874"/>
      <c r="AA87" s="874"/>
      <c r="AB87" s="874"/>
      <c r="AC87" s="874"/>
      <c r="AD87" s="874"/>
      <c r="AE87" s="874"/>
      <c r="AF87" s="874"/>
      <c r="AG87" s="874"/>
      <c r="AH87" s="874"/>
      <c r="AI87" s="874"/>
      <c r="AJ87" s="874"/>
      <c r="AK87" s="874"/>
      <c r="AL87" s="874"/>
      <c r="AM87" s="874"/>
      <c r="AN87" s="874"/>
      <c r="AO87" s="874"/>
      <c r="AP87" s="874"/>
      <c r="AQ87" s="874"/>
      <c r="AR87" s="874"/>
      <c r="AS87" s="874"/>
      <c r="AT87" s="874"/>
      <c r="AU87" s="874"/>
      <c r="AV87" s="874"/>
      <c r="AW87" s="874"/>
      <c r="AX87" s="874"/>
      <c r="AY87" s="874"/>
      <c r="AZ87" s="874"/>
      <c r="BA87" s="874"/>
      <c r="BB87" s="874"/>
      <c r="BC87" s="874"/>
      <c r="BD87" s="874"/>
      <c r="BE87" s="874"/>
      <c r="BF87" s="874"/>
      <c r="BG87" s="874"/>
      <c r="BH87" s="874"/>
      <c r="BI87" s="874"/>
      <c r="BJ87" s="874"/>
      <c r="BK87" s="874"/>
      <c r="BL87" s="874"/>
      <c r="BM87" s="874"/>
      <c r="BN87" s="874"/>
      <c r="BO87" s="874"/>
      <c r="BP87" s="874"/>
      <c r="BQ87" s="874"/>
      <c r="BR87" s="874"/>
      <c r="BS87" s="874"/>
      <c r="BT87" s="874"/>
      <c r="BU87" s="874"/>
      <c r="BV87" s="874"/>
      <c r="BW87" s="874"/>
      <c r="BX87" s="874"/>
      <c r="BY87" s="874"/>
      <c r="BZ87" s="874"/>
      <c r="CA87" s="874"/>
      <c r="CB87" s="874"/>
      <c r="CC87" s="874"/>
      <c r="CD87" s="874"/>
      <c r="CE87" s="874"/>
      <c r="CF87" s="874"/>
      <c r="CG87" s="874"/>
      <c r="CH87" s="874"/>
      <c r="CI87" s="874"/>
      <c r="CJ87" s="874"/>
      <c r="CK87" s="874"/>
      <c r="CL87" s="874"/>
      <c r="CM87" s="874"/>
      <c r="CN87" s="874"/>
      <c r="CO87" s="874"/>
      <c r="CP87" s="874"/>
      <c r="CQ87" s="874"/>
      <c r="CR87" s="874"/>
      <c r="CS87" s="874"/>
      <c r="CT87" s="874"/>
      <c r="CU87" s="874"/>
      <c r="CV87" s="874"/>
      <c r="CW87" s="874"/>
      <c r="CX87" s="875"/>
    </row>
    <row r="88" spans="1:99" ht="11.25" customHeight="1">
      <c r="A88" s="876"/>
      <c r="B88"/>
      <c r="C88"/>
      <c r="D88"/>
      <c r="E88" s="772"/>
      <c r="F88"/>
      <c r="G88" s="772"/>
      <c r="H88"/>
      <c r="I88"/>
      <c r="J88"/>
      <c r="K88"/>
      <c r="L88"/>
      <c r="M88"/>
      <c r="N88"/>
      <c r="O88"/>
      <c r="P88" s="877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C88" s="417"/>
      <c r="BD88" s="417"/>
      <c r="BE88" s="417"/>
      <c r="BF88" s="417"/>
      <c r="BG88" s="417"/>
      <c r="BH88" s="417"/>
      <c r="BI88" s="417"/>
      <c r="BJ88"/>
      <c r="BK88" s="418"/>
      <c r="BL88" s="418"/>
      <c r="BM88" s="418"/>
      <c r="BN88" s="418"/>
      <c r="BO88"/>
      <c r="BP88" s="419"/>
      <c r="BQ88"/>
      <c r="BR88" s="420"/>
      <c r="BS88" s="420"/>
      <c r="BT88" s="420"/>
      <c r="BU88"/>
      <c r="BV88" s="421"/>
      <c r="BW88" s="421"/>
      <c r="BY88" s="422"/>
      <c r="BZ88" s="422"/>
      <c r="CB88" s="423"/>
      <c r="CD88" s="424"/>
      <c r="CF88" s="425"/>
      <c r="CG88" s="425"/>
      <c r="CH88" s="425"/>
      <c r="CI88" s="425"/>
      <c r="CJ88" s="425"/>
      <c r="CK88" s="425"/>
      <c r="CL88" s="425"/>
      <c r="CM88" s="425"/>
      <c r="CN88" s="425"/>
      <c r="CP88" s="207"/>
      <c r="CQ88" s="207"/>
      <c r="CS88" s="426"/>
      <c r="CT88" s="426"/>
      <c r="CU88" s="426"/>
    </row>
    <row r="89" spans="1:256" s="132" customFormat="1" ht="11.25" customHeight="1">
      <c r="A89" s="122"/>
      <c r="B89" s="123"/>
      <c r="C89" s="124" t="s">
        <v>295</v>
      </c>
      <c r="D89" s="124"/>
      <c r="E89" s="124"/>
      <c r="F89" s="124"/>
      <c r="G89" s="124"/>
      <c r="H89" s="128"/>
      <c r="I89" s="129"/>
      <c r="J89" s="129"/>
      <c r="K89" s="129"/>
      <c r="L89" s="128"/>
      <c r="M89" s="128"/>
      <c r="N89" s="129"/>
      <c r="O89" s="129"/>
      <c r="P89" s="130"/>
      <c r="Q89" s="416"/>
      <c r="R89" s="416"/>
      <c r="S89" s="416"/>
      <c r="T89" s="416"/>
      <c r="U89" s="416"/>
      <c r="V89" s="416"/>
      <c r="W89" s="416"/>
      <c r="X89" s="416"/>
      <c r="Y89" s="416"/>
      <c r="Z89" s="416"/>
      <c r="AA89" s="416"/>
      <c r="AB89" s="416"/>
      <c r="AU89" s="133"/>
      <c r="AV89" s="133"/>
      <c r="AW89" s="133"/>
      <c r="AX89" s="133"/>
      <c r="AY89" s="133"/>
      <c r="AZ89" s="133"/>
      <c r="BA89" s="133"/>
      <c r="BB89"/>
      <c r="BC89" s="417" t="s">
        <v>296</v>
      </c>
      <c r="BD89" s="417"/>
      <c r="BE89" s="417"/>
      <c r="BF89" s="417"/>
      <c r="BG89" s="417"/>
      <c r="BH89" s="417"/>
      <c r="BI89" s="417"/>
      <c r="BJ89"/>
      <c r="BK89" s="418" t="s">
        <v>297</v>
      </c>
      <c r="BL89" s="418"/>
      <c r="BM89" s="418"/>
      <c r="BN89" s="418"/>
      <c r="BO89"/>
      <c r="BP89" s="419"/>
      <c r="BQ89" s="427"/>
      <c r="BR89" s="420"/>
      <c r="BS89" s="420"/>
      <c r="BT89" s="420"/>
      <c r="BU89" s="133"/>
      <c r="BV89" s="421"/>
      <c r="BW89" s="421"/>
      <c r="BX89" s="133"/>
      <c r="BY89" s="422"/>
      <c r="BZ89" s="422"/>
      <c r="CA89" s="133"/>
      <c r="CB89" s="423"/>
      <c r="CD89" s="424"/>
      <c r="CF89" s="425"/>
      <c r="CG89" s="425"/>
      <c r="CH89" s="425"/>
      <c r="CI89" s="425"/>
      <c r="CJ89" s="425"/>
      <c r="CK89" s="428"/>
      <c r="CL89" s="428"/>
      <c r="CM89" s="428"/>
      <c r="CN89" s="428"/>
      <c r="CP89" s="429" t="s">
        <v>298</v>
      </c>
      <c r="CQ89" s="429"/>
      <c r="CR89" s="429"/>
      <c r="CS89" s="429"/>
      <c r="CT89" s="429"/>
      <c r="CU89" s="426"/>
      <c r="CW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1:256" s="132" customFormat="1" ht="11.25" customHeight="1">
      <c r="A90" s="122"/>
      <c r="B90" s="123"/>
      <c r="C90" s="124"/>
      <c r="V90" s="416"/>
      <c r="W90" s="416"/>
      <c r="X90" s="416"/>
      <c r="Y90" s="416"/>
      <c r="Z90" s="416"/>
      <c r="AA90" s="416"/>
      <c r="AB90" s="416"/>
      <c r="AU90" s="133"/>
      <c r="AV90" s="133"/>
      <c r="AW90" s="133"/>
      <c r="AX90" s="133"/>
      <c r="AY90" s="133"/>
      <c r="AZ90" s="133"/>
      <c r="BA90" s="133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 s="419"/>
      <c r="BQ90"/>
      <c r="BR90" s="420"/>
      <c r="BS90" s="420"/>
      <c r="BT90" s="420"/>
      <c r="BU90" s="133"/>
      <c r="BV90" s="421"/>
      <c r="BW90" s="421"/>
      <c r="BX90" s="133"/>
      <c r="BY90" s="422"/>
      <c r="BZ90" s="422"/>
      <c r="CA90" s="133"/>
      <c r="CB90" s="423"/>
      <c r="CD90" s="424"/>
      <c r="CF90" s="428"/>
      <c r="CG90" s="428"/>
      <c r="CH90" s="428"/>
      <c r="CI90" s="428"/>
      <c r="CJ90" s="428"/>
      <c r="CK90" s="428"/>
      <c r="CL90" s="428"/>
      <c r="CM90" s="428"/>
      <c r="CN90" s="428"/>
      <c r="CQ90"/>
      <c r="CR90"/>
      <c r="CS90" s="430" t="s">
        <v>299</v>
      </c>
      <c r="CT90" s="430"/>
      <c r="CU90" s="430"/>
      <c r="CV90" s="430"/>
      <c r="CW90" s="430"/>
      <c r="CX90"/>
      <c r="CY90" s="431"/>
      <c r="CZ90" s="431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1:256" s="132" customFormat="1" ht="11.25" customHeight="1">
      <c r="A91" s="122"/>
      <c r="B91" s="123"/>
      <c r="C91" s="124"/>
      <c r="D91" s="125"/>
      <c r="E91" s="126"/>
      <c r="F91" s="127"/>
      <c r="G91" s="126"/>
      <c r="H91" s="128"/>
      <c r="I91" s="129"/>
      <c r="J91" s="129"/>
      <c r="K91" s="129"/>
      <c r="L91" s="128"/>
      <c r="M91" s="128"/>
      <c r="N91" s="129"/>
      <c r="O91" s="129"/>
      <c r="P91" s="130"/>
      <c r="Q91" s="416"/>
      <c r="R91" s="416"/>
      <c r="S91" s="416"/>
      <c r="T91" s="416"/>
      <c r="U91" s="416"/>
      <c r="V91" s="416"/>
      <c r="W91" s="416"/>
      <c r="X91" s="416"/>
      <c r="Y91" s="416"/>
      <c r="Z91" s="416"/>
      <c r="AA91" s="416"/>
      <c r="AB91" s="416"/>
      <c r="AU91" s="133"/>
      <c r="AV91" s="133"/>
      <c r="AW91" s="133"/>
      <c r="AX91" s="133"/>
      <c r="AY91" s="133"/>
      <c r="AZ91" s="133"/>
      <c r="BA91" s="133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 s="432" t="s">
        <v>300</v>
      </c>
      <c r="BP91" s="432"/>
      <c r="BQ91" s="432"/>
      <c r="BR91" s="432"/>
      <c r="BS91" s="432"/>
      <c r="BT91" s="432"/>
      <c r="BU91" s="432"/>
      <c r="BV91" s="432"/>
      <c r="BW91" s="432"/>
      <c r="BX91" s="432"/>
      <c r="BY91" s="422"/>
      <c r="BZ91" s="422"/>
      <c r="CA91" s="133"/>
      <c r="CB91" s="423"/>
      <c r="CD91" s="424"/>
      <c r="CE91"/>
      <c r="CF91" s="433" t="s">
        <v>301</v>
      </c>
      <c r="CG91" s="433"/>
      <c r="CH91" s="433"/>
      <c r="CI91" s="433"/>
      <c r="CJ91" s="433"/>
      <c r="CK91" s="433"/>
      <c r="CL91" s="433"/>
      <c r="CM91" s="433"/>
      <c r="CN91" s="433"/>
      <c r="CQ91"/>
      <c r="CR91"/>
      <c r="CS91" s="434" t="s">
        <v>302</v>
      </c>
      <c r="CT91" s="434"/>
      <c r="CU91" s="434"/>
      <c r="CV91" s="434"/>
      <c r="CW91" s="434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1:256" s="132" customFormat="1" ht="11.25" customHeight="1">
      <c r="A92" s="122"/>
      <c r="B92" s="123"/>
      <c r="C92" s="435"/>
      <c r="D92" s="125"/>
      <c r="E92" s="126"/>
      <c r="F92" s="127"/>
      <c r="G92" s="126"/>
      <c r="H92" s="128"/>
      <c r="I92" s="129"/>
      <c r="J92" s="129"/>
      <c r="K92" s="129"/>
      <c r="L92" s="128"/>
      <c r="M92" s="128"/>
      <c r="N92" s="129"/>
      <c r="O92" s="129"/>
      <c r="P92" s="130"/>
      <c r="Q92" s="416"/>
      <c r="R92" s="416"/>
      <c r="S92" s="416"/>
      <c r="T92" s="416"/>
      <c r="U92" s="416"/>
      <c r="V92" s="416"/>
      <c r="W92" s="416"/>
      <c r="X92" s="416"/>
      <c r="Y92" s="416"/>
      <c r="Z92" s="416"/>
      <c r="AA92" s="416"/>
      <c r="AB92" s="416"/>
      <c r="AU92" s="133"/>
      <c r="AV92" s="133"/>
      <c r="AW92" s="133"/>
      <c r="AX92" s="133"/>
      <c r="AY92" s="133"/>
      <c r="AZ92" s="133"/>
      <c r="BA92" s="133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 s="420"/>
      <c r="BS92" s="420"/>
      <c r="BT92" s="420"/>
      <c r="BU92" s="133"/>
      <c r="BV92" s="421"/>
      <c r="BW92" s="421"/>
      <c r="BX92" s="133"/>
      <c r="BY92" s="422"/>
      <c r="BZ92" s="422"/>
      <c r="CA92" s="133"/>
      <c r="CB92" s="423"/>
      <c r="CD92" s="424"/>
      <c r="CW92"/>
      <c r="CX92"/>
      <c r="CY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1:256" s="132" customFormat="1" ht="11.25" customHeight="1">
      <c r="A93" s="122"/>
      <c r="B93" s="123"/>
      <c r="C93" s="436" t="s">
        <v>303</v>
      </c>
      <c r="D93" s="436"/>
      <c r="E93" s="436"/>
      <c r="F93" s="436"/>
      <c r="G93" s="436"/>
      <c r="H93" s="436"/>
      <c r="I93" s="436"/>
      <c r="J93" s="436"/>
      <c r="K93" s="436"/>
      <c r="L93" s="436"/>
      <c r="M93" s="436"/>
      <c r="N93" s="129"/>
      <c r="O93" s="129"/>
      <c r="P93" s="130"/>
      <c r="Q93" s="128"/>
      <c r="R93" s="131"/>
      <c r="AU93" s="133"/>
      <c r="AV93" s="133"/>
      <c r="AW93" s="133"/>
      <c r="AX93" s="133"/>
      <c r="AY93" s="133"/>
      <c r="AZ93" s="133"/>
      <c r="BA93" s="133"/>
      <c r="BB93"/>
      <c r="BC93"/>
      <c r="BD93"/>
      <c r="BE93"/>
      <c r="BF93"/>
      <c r="BG93"/>
      <c r="BH93"/>
      <c r="BI93"/>
      <c r="BJ93" s="133"/>
      <c r="BK93" s="133"/>
      <c r="BL93" s="133"/>
      <c r="BM93" s="133"/>
      <c r="BN93" s="133"/>
      <c r="BO93" s="133"/>
      <c r="BP93" s="133"/>
      <c r="BQ93" s="133"/>
      <c r="BR93" s="437" t="s">
        <v>304</v>
      </c>
      <c r="BS93" s="437"/>
      <c r="BT93" s="437"/>
      <c r="BU93" s="437"/>
      <c r="BV93" s="437"/>
      <c r="BW93" s="437"/>
      <c r="BX93" s="438"/>
      <c r="BY93" s="422"/>
      <c r="BZ93" s="422"/>
      <c r="CA93" s="438"/>
      <c r="CB93" s="423"/>
      <c r="CD93" s="424"/>
      <c r="CF93"/>
      <c r="CG93"/>
      <c r="CH93"/>
      <c r="CI93"/>
      <c r="CW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1:256" s="132" customFormat="1" ht="11.25" customHeight="1">
      <c r="A94" s="122"/>
      <c r="B94" s="123"/>
      <c r="C94" s="124"/>
      <c r="D94" s="125"/>
      <c r="E94" s="126"/>
      <c r="F94" s="127"/>
      <c r="G94" s="126"/>
      <c r="H94" s="128"/>
      <c r="I94" s="129"/>
      <c r="J94" s="129"/>
      <c r="K94" s="129"/>
      <c r="L94" s="128"/>
      <c r="M94" s="128"/>
      <c r="N94" s="129"/>
      <c r="O94" s="129"/>
      <c r="P94" s="130"/>
      <c r="Q94" s="128"/>
      <c r="R94" s="131"/>
      <c r="AE94"/>
      <c r="AW94" s="133"/>
      <c r="AX94" s="133"/>
      <c r="AY94" s="133"/>
      <c r="AZ94" s="133"/>
      <c r="BA94" s="133"/>
      <c r="BB94"/>
      <c r="BC94"/>
      <c r="BD94"/>
      <c r="BE94"/>
      <c r="BF94"/>
      <c r="BG94" s="133"/>
      <c r="BH94" s="133"/>
      <c r="BI94" s="133"/>
      <c r="BJ94" s="133"/>
      <c r="BK94" s="133"/>
      <c r="BL94" s="133"/>
      <c r="BM94" s="133"/>
      <c r="BN94" s="133"/>
      <c r="BO94" s="133"/>
      <c r="BP94" s="133"/>
      <c r="BQ94" s="133"/>
      <c r="BR94" s="133"/>
      <c r="BS94" s="133"/>
      <c r="BT94" s="133"/>
      <c r="BU94" s="133"/>
      <c r="BV94" s="421"/>
      <c r="BW94" s="421"/>
      <c r="BX94" s="133"/>
      <c r="BY94" s="422"/>
      <c r="BZ94" s="422"/>
      <c r="CA94" s="133"/>
      <c r="CB94" s="423"/>
      <c r="CD94" s="424"/>
      <c r="CW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1:256" s="132" customFormat="1" ht="11.25" customHeight="1">
      <c r="A95" s="122"/>
      <c r="B95" s="123"/>
      <c r="C95" s="124"/>
      <c r="D95" s="125"/>
      <c r="E95" s="126"/>
      <c r="F95" s="127"/>
      <c r="G95" s="126"/>
      <c r="H95" s="128"/>
      <c r="I95" s="129"/>
      <c r="J95" s="129"/>
      <c r="K95" s="129"/>
      <c r="L95" s="128"/>
      <c r="M95" s="128"/>
      <c r="N95" s="129"/>
      <c r="O95" s="129"/>
      <c r="P95" s="130"/>
      <c r="Q95" s="128"/>
      <c r="R95" s="131"/>
      <c r="AU95" s="133"/>
      <c r="AV95" s="133"/>
      <c r="AW95" s="133"/>
      <c r="AX95" s="133"/>
      <c r="AY95" s="133"/>
      <c r="AZ95" s="133"/>
      <c r="BA95" s="133"/>
      <c r="BB95"/>
      <c r="BC95"/>
      <c r="BD95"/>
      <c r="BE95"/>
      <c r="BF95"/>
      <c r="BG95" s="133"/>
      <c r="BH95" s="133"/>
      <c r="BI95" s="133"/>
      <c r="BJ95" s="133"/>
      <c r="BK95" s="133"/>
      <c r="BL95" s="133"/>
      <c r="BM95" s="133"/>
      <c r="BN95" s="133"/>
      <c r="BO95" s="133"/>
      <c r="BP95" s="133"/>
      <c r="BQ95" s="133"/>
      <c r="BR95" s="133"/>
      <c r="BS95" s="133"/>
      <c r="BT95" s="133"/>
      <c r="BU95" s="133"/>
      <c r="BV95" s="439" t="s">
        <v>305</v>
      </c>
      <c r="BW95" s="439"/>
      <c r="BX95" s="439"/>
      <c r="BY95" s="439"/>
      <c r="BZ95" s="439"/>
      <c r="CA95" s="439"/>
      <c r="CB95" s="439"/>
      <c r="CC95" s="439"/>
      <c r="CD95" s="439"/>
      <c r="CE95" s="439"/>
      <c r="CF95" s="440"/>
      <c r="CW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1:256" s="132" customFormat="1" ht="11.25" customHeight="1">
      <c r="A96" s="122"/>
      <c r="B96" s="123"/>
      <c r="C96" s="124"/>
      <c r="D96" s="125"/>
      <c r="E96" s="126"/>
      <c r="F96" s="127"/>
      <c r="G96" s="126"/>
      <c r="H96" s="128"/>
      <c r="I96" s="129"/>
      <c r="J96" s="129"/>
      <c r="K96" s="129"/>
      <c r="L96" s="128"/>
      <c r="M96" s="128"/>
      <c r="N96" s="129"/>
      <c r="O96" s="129"/>
      <c r="P96" s="130"/>
      <c r="Q96" s="128"/>
      <c r="R96" s="131"/>
      <c r="AU96" s="133"/>
      <c r="AV96" s="133"/>
      <c r="AW96" s="133"/>
      <c r="AX96" s="133"/>
      <c r="AY96" s="133"/>
      <c r="AZ96" s="133"/>
      <c r="BA96" s="133"/>
      <c r="BB96"/>
      <c r="BC96"/>
      <c r="BD96"/>
      <c r="BE96"/>
      <c r="BF96"/>
      <c r="BG96" s="133"/>
      <c r="BH96" s="133"/>
      <c r="BI96" s="133"/>
      <c r="BJ96" s="133"/>
      <c r="BK96" s="133"/>
      <c r="BL96" s="133"/>
      <c r="BM96" s="133"/>
      <c r="BN96" s="133"/>
      <c r="BO96" s="133"/>
      <c r="BP96" s="133"/>
      <c r="BQ96" s="133"/>
      <c r="BR96" s="133"/>
      <c r="BS96" s="133"/>
      <c r="BT96" s="133"/>
      <c r="BU96" s="133"/>
      <c r="BV96" s="133"/>
      <c r="BW96" s="133"/>
      <c r="BX96" s="133"/>
      <c r="BY96" s="422"/>
      <c r="BZ96" s="422"/>
      <c r="CA96" s="133"/>
      <c r="CB96" s="423"/>
      <c r="CD96" s="424"/>
      <c r="CU96"/>
      <c r="CW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1:256" s="132" customFormat="1" ht="11.25" customHeight="1">
      <c r="A97" s="122"/>
      <c r="B97" s="123"/>
      <c r="C97" s="124"/>
      <c r="D97" s="125"/>
      <c r="E97" s="126"/>
      <c r="F97" s="127"/>
      <c r="G97" s="126"/>
      <c r="H97" s="128"/>
      <c r="I97" s="129"/>
      <c r="J97" s="129"/>
      <c r="K97" s="129"/>
      <c r="L97" s="128"/>
      <c r="M97" s="128"/>
      <c r="N97" s="129"/>
      <c r="O97" s="129"/>
      <c r="P97" s="130"/>
      <c r="Q97" s="128"/>
      <c r="R97" s="131"/>
      <c r="AU97" s="133"/>
      <c r="AV97" s="133"/>
      <c r="AW97" s="133"/>
      <c r="AX97" s="133"/>
      <c r="AY97" s="133"/>
      <c r="AZ97" s="133"/>
      <c r="BA97" s="133"/>
      <c r="BB97"/>
      <c r="BC97"/>
      <c r="BD97"/>
      <c r="BE97"/>
      <c r="BF97"/>
      <c r="BG97" s="133"/>
      <c r="BH97" s="133"/>
      <c r="BI97" s="133"/>
      <c r="BJ97" s="133"/>
      <c r="BK97" s="133"/>
      <c r="BL97" s="133"/>
      <c r="BM97" s="133"/>
      <c r="BN97" s="133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441" t="s">
        <v>306</v>
      </c>
      <c r="BZ97" s="441"/>
      <c r="CA97" s="441"/>
      <c r="CB97" s="441"/>
      <c r="CC97" s="441"/>
      <c r="CD97" s="441"/>
      <c r="CE97" s="431"/>
      <c r="CF97" s="431"/>
      <c r="CG97" s="431"/>
      <c r="CH97" s="431"/>
      <c r="CI97" s="431"/>
      <c r="CJ97" s="431"/>
      <c r="CW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1:256" s="132" customFormat="1" ht="11.25" customHeight="1">
      <c r="A98" s="122"/>
      <c r="B98" s="123"/>
      <c r="C98" s="124"/>
      <c r="D98" s="125"/>
      <c r="E98" s="126"/>
      <c r="F98" s="127"/>
      <c r="G98" s="126"/>
      <c r="H98" s="128"/>
      <c r="I98" s="129"/>
      <c r="J98" s="129"/>
      <c r="K98" s="129"/>
      <c r="L98" s="128"/>
      <c r="M98" s="128"/>
      <c r="N98" s="129"/>
      <c r="O98" s="442"/>
      <c r="P98" s="443"/>
      <c r="Q98" s="444"/>
      <c r="R98" s="445"/>
      <c r="S98" s="133"/>
      <c r="T98" s="133"/>
      <c r="U98" s="133"/>
      <c r="V98" s="133"/>
      <c r="W98" s="133"/>
      <c r="X98" s="133"/>
      <c r="Y98" s="133"/>
      <c r="Z98" s="133"/>
      <c r="AA98" s="133"/>
      <c r="AB98" s="133"/>
      <c r="AC98" s="133"/>
      <c r="AU98" s="133"/>
      <c r="AV98" s="133"/>
      <c r="AW98" s="133"/>
      <c r="AX98" s="133"/>
      <c r="AY98" s="133"/>
      <c r="AZ98" s="133"/>
      <c r="BA98" s="133"/>
      <c r="BB98"/>
      <c r="BC98"/>
      <c r="BD98"/>
      <c r="BE98"/>
      <c r="BF98"/>
      <c r="BG98" s="133"/>
      <c r="BH98" s="133"/>
      <c r="BI98" s="133"/>
      <c r="BJ98" s="133"/>
      <c r="BK98" s="133"/>
      <c r="BL98" s="133"/>
      <c r="BM98" s="133"/>
      <c r="BN98" s="133"/>
      <c r="BO98" s="133"/>
      <c r="BP98" s="133"/>
      <c r="BQ98" s="133"/>
      <c r="BR98" s="133"/>
      <c r="BS98" s="133"/>
      <c r="BT98" s="133"/>
      <c r="BU98" s="133"/>
      <c r="BV98" s="133"/>
      <c r="BW98" s="133"/>
      <c r="BX98" s="133"/>
      <c r="BY98" s="133"/>
      <c r="BZ98" s="133"/>
      <c r="CA98" s="133"/>
      <c r="CB98" s="423"/>
      <c r="CD98" s="424"/>
      <c r="CW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1:256" s="132" customFormat="1" ht="11.25" customHeight="1">
      <c r="A99" s="122"/>
      <c r="B99" s="123"/>
      <c r="C99" s="124"/>
      <c r="D99" s="125"/>
      <c r="E99" s="126"/>
      <c r="F99" s="127"/>
      <c r="G99" s="126"/>
      <c r="H99" s="128"/>
      <c r="I99" s="129"/>
      <c r="J99" s="129"/>
      <c r="K99" s="129"/>
      <c r="L99" s="128"/>
      <c r="M99" s="128"/>
      <c r="N99" s="129"/>
      <c r="O99" s="442"/>
      <c r="P99" s="443"/>
      <c r="Q99" s="444"/>
      <c r="R99" s="445"/>
      <c r="S99" s="133"/>
      <c r="T99" s="133"/>
      <c r="U99" s="133"/>
      <c r="V99" s="133"/>
      <c r="W99" s="133"/>
      <c r="X99" s="133"/>
      <c r="Y99" s="133"/>
      <c r="Z99" s="133"/>
      <c r="AA99" s="133"/>
      <c r="AB99" s="133"/>
      <c r="AC99" s="133"/>
      <c r="AU99" s="133"/>
      <c r="AV99" s="133"/>
      <c r="AW99" s="133"/>
      <c r="AX99" s="133"/>
      <c r="AY99" s="133"/>
      <c r="AZ99" s="133"/>
      <c r="BA99" s="133"/>
      <c r="BB99"/>
      <c r="BC99"/>
      <c r="BD99"/>
      <c r="BE99"/>
      <c r="BF99"/>
      <c r="BG99" s="133"/>
      <c r="BH99" s="133"/>
      <c r="BI99" s="133"/>
      <c r="BJ99" s="133"/>
      <c r="BK99" s="133"/>
      <c r="BL99" s="133"/>
      <c r="BM99" s="133"/>
      <c r="BN99" s="133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446" t="s">
        <v>307</v>
      </c>
      <c r="CB99" s="447"/>
      <c r="CC99" s="447"/>
      <c r="CD99" s="447"/>
      <c r="CE99" s="447"/>
      <c r="CF99" s="447"/>
      <c r="CG99" s="447"/>
      <c r="CH99" s="447"/>
      <c r="CI99" s="431"/>
      <c r="CJ99" s="431"/>
      <c r="CK99" s="431"/>
      <c r="CL99" s="431"/>
      <c r="CW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1:256" s="132" customFormat="1" ht="11.25" customHeight="1">
      <c r="A100" s="122"/>
      <c r="B100" s="123"/>
      <c r="C100" s="124"/>
      <c r="D100" s="125"/>
      <c r="E100" s="126"/>
      <c r="F100" s="127"/>
      <c r="G100" s="126"/>
      <c r="H100" s="128"/>
      <c r="I100" s="129"/>
      <c r="J100" s="129"/>
      <c r="K100" s="129"/>
      <c r="L100" s="128"/>
      <c r="M100" s="128"/>
      <c r="N100" s="129"/>
      <c r="O100" s="442"/>
      <c r="P100" s="443"/>
      <c r="Q100" s="444"/>
      <c r="R100" s="445"/>
      <c r="S100" s="133"/>
      <c r="T100" s="133"/>
      <c r="U100" s="133"/>
      <c r="V100" s="133"/>
      <c r="W100" s="133"/>
      <c r="X100" s="133"/>
      <c r="Y100" s="133"/>
      <c r="Z100" s="133"/>
      <c r="AA100" s="133"/>
      <c r="AB100" s="133"/>
      <c r="AC100" s="133"/>
      <c r="AU100" s="133"/>
      <c r="AV100" s="133"/>
      <c r="AW100" s="133"/>
      <c r="AX100" s="133"/>
      <c r="AY100" s="133"/>
      <c r="AZ100" s="133"/>
      <c r="BA100" s="133"/>
      <c r="BB100"/>
      <c r="BC100"/>
      <c r="BD100"/>
      <c r="BE100"/>
      <c r="BF100"/>
      <c r="BG100" s="133"/>
      <c r="BH100" s="133"/>
      <c r="BI100" s="133"/>
      <c r="BJ100" s="133"/>
      <c r="BK100" s="133"/>
      <c r="BL100" s="133"/>
      <c r="BM100" s="133"/>
      <c r="BN100" s="133"/>
      <c r="BO100" s="133"/>
      <c r="BP100" s="133"/>
      <c r="BQ100" s="133"/>
      <c r="BR100" s="133"/>
      <c r="BS100" s="133"/>
      <c r="BT100" s="133"/>
      <c r="BU100" s="133"/>
      <c r="BV100" s="133"/>
      <c r="BW100" s="133"/>
      <c r="BX100" s="133"/>
      <c r="BY100" s="133"/>
      <c r="BZ100" s="133"/>
      <c r="CA100" s="133"/>
      <c r="CB100" s="133"/>
      <c r="CD100" s="424"/>
      <c r="CW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1:256" s="132" customFormat="1" ht="11.25" customHeight="1">
      <c r="A101" s="122"/>
      <c r="B101" s="123"/>
      <c r="C101" s="124"/>
      <c r="D101" s="125"/>
      <c r="E101" s="126"/>
      <c r="F101" s="127"/>
      <c r="G101" s="126"/>
      <c r="H101" s="128"/>
      <c r="I101" s="129"/>
      <c r="J101" s="129"/>
      <c r="K101" s="129"/>
      <c r="L101" s="128"/>
      <c r="M101" s="128"/>
      <c r="N101" s="129"/>
      <c r="O101" s="442"/>
      <c r="P101" s="342"/>
      <c r="Q101" s="448"/>
      <c r="R101" s="448"/>
      <c r="S101" s="448"/>
      <c r="T101" s="448"/>
      <c r="U101" s="448"/>
      <c r="V101" s="448"/>
      <c r="W101" s="448"/>
      <c r="X101" s="448"/>
      <c r="Y101" s="448"/>
      <c r="Z101" s="448"/>
      <c r="AA101" s="448"/>
      <c r="AB101" s="133"/>
      <c r="AC101" s="133"/>
      <c r="AU101" s="133"/>
      <c r="AV101" s="133"/>
      <c r="AW101" s="133"/>
      <c r="AX101" s="133"/>
      <c r="AY101" s="133"/>
      <c r="AZ101" s="133"/>
      <c r="BA101" s="133"/>
      <c r="BB101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3"/>
      <c r="BM101" s="133"/>
      <c r="BN101" s="133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3"/>
      <c r="CB101" s="133"/>
      <c r="CC101" s="449" t="s">
        <v>308</v>
      </c>
      <c r="CD101" s="449"/>
      <c r="CE101" s="449"/>
      <c r="CF101" s="449"/>
      <c r="CG101" s="449"/>
      <c r="CH101" s="449"/>
      <c r="CI101" s="449"/>
      <c r="CJ101" s="449"/>
      <c r="CK101" s="449"/>
      <c r="CL101" s="431"/>
      <c r="CM101" s="431"/>
      <c r="CN101" s="431"/>
      <c r="CS101"/>
      <c r="CW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55:104" ht="11.25" customHeight="1"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CW102" s="133"/>
      <c r="CX102" s="132"/>
      <c r="CY102" s="132"/>
      <c r="CZ102" s="133"/>
    </row>
    <row r="103" spans="74:104" ht="11.25" customHeight="1">
      <c r="BV103" s="133"/>
      <c r="BW103" s="133"/>
      <c r="BX103" s="133"/>
      <c r="BY103" s="133"/>
      <c r="BZ103" s="133"/>
      <c r="CA103" s="133"/>
      <c r="CQ103" s="132"/>
      <c r="CR103" s="132"/>
      <c r="CS103" s="132"/>
      <c r="CT103" s="132"/>
      <c r="CU103" s="132"/>
      <c r="CV103" s="132"/>
      <c r="CW103" s="132"/>
      <c r="CX103" s="132"/>
      <c r="CY103" s="132"/>
      <c r="CZ103" s="133"/>
    </row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</sheetData>
  <sheetProtection selectLockedCells="1" selectUnlockedCells="1"/>
  <mergeCells count="1165">
    <mergeCell ref="A1:A3"/>
    <mergeCell ref="B1:B3"/>
    <mergeCell ref="C1:C3"/>
    <mergeCell ref="D1:D3"/>
    <mergeCell ref="E1:E3"/>
    <mergeCell ref="F1:F3"/>
    <mergeCell ref="G1:G3"/>
    <mergeCell ref="H1:H3"/>
    <mergeCell ref="I1:I3"/>
    <mergeCell ref="J1:J3"/>
    <mergeCell ref="K1:K3"/>
    <mergeCell ref="L1:L3"/>
    <mergeCell ref="M1:M3"/>
    <mergeCell ref="N1:N3"/>
    <mergeCell ref="O1:O3"/>
    <mergeCell ref="P1:P3"/>
    <mergeCell ref="Q1:Q3"/>
    <mergeCell ref="R1:R3"/>
    <mergeCell ref="S1:BA1"/>
    <mergeCell ref="BB1:BB3"/>
    <mergeCell ref="BC1:BI1"/>
    <mergeCell ref="BJ1:BJ3"/>
    <mergeCell ref="BK1:BN1"/>
    <mergeCell ref="BO1:BO3"/>
    <mergeCell ref="BQ1:BQ3"/>
    <mergeCell ref="BR1:BT1"/>
    <mergeCell ref="BU1:BU3"/>
    <mergeCell ref="BV1:BW1"/>
    <mergeCell ref="BX1:BX3"/>
    <mergeCell ref="BY1:BZ1"/>
    <mergeCell ref="CA1:CA3"/>
    <mergeCell ref="CC1:CC3"/>
    <mergeCell ref="CE1:CE3"/>
    <mergeCell ref="CF1:CN1"/>
    <mergeCell ref="CO1:CO3"/>
    <mergeCell ref="CP1:CQ1"/>
    <mergeCell ref="CR1:CR3"/>
    <mergeCell ref="CS1:CU1"/>
    <mergeCell ref="CV1:CV3"/>
    <mergeCell ref="AM2:AO2"/>
    <mergeCell ref="BC2:BC3"/>
    <mergeCell ref="BD2:BD3"/>
    <mergeCell ref="BE2:BE3"/>
    <mergeCell ref="BF2:BF3"/>
    <mergeCell ref="BG2:BG3"/>
    <mergeCell ref="BH2:BH3"/>
    <mergeCell ref="BI2:BI3"/>
    <mergeCell ref="BK2:BK3"/>
    <mergeCell ref="BL2:BL3"/>
    <mergeCell ref="BM2:BM3"/>
    <mergeCell ref="BN2:BN3"/>
    <mergeCell ref="BP2:BP3"/>
    <mergeCell ref="BR2:BR3"/>
    <mergeCell ref="BS2:BS3"/>
    <mergeCell ref="BT2:BT3"/>
    <mergeCell ref="BV2:BV3"/>
    <mergeCell ref="BW2:BW3"/>
    <mergeCell ref="BY2:BY3"/>
    <mergeCell ref="BZ2:BZ3"/>
    <mergeCell ref="CB2:CB3"/>
    <mergeCell ref="CD2:CD3"/>
    <mergeCell ref="CF2:CF3"/>
    <mergeCell ref="CG2:CG3"/>
    <mergeCell ref="CH2:CH3"/>
    <mergeCell ref="CI2:CI3"/>
    <mergeCell ref="CJ2:CJ3"/>
    <mergeCell ref="CK2:CK3"/>
    <mergeCell ref="CL2:CL3"/>
    <mergeCell ref="CM2:CM3"/>
    <mergeCell ref="CN2:CN3"/>
    <mergeCell ref="CP2:CP3"/>
    <mergeCell ref="CQ2:CQ3"/>
    <mergeCell ref="CS2:CS3"/>
    <mergeCell ref="CT2:CT3"/>
    <mergeCell ref="CU2:CU3"/>
    <mergeCell ref="CW2:CW3"/>
    <mergeCell ref="A4:A18"/>
    <mergeCell ref="B4:B6"/>
    <mergeCell ref="P4:P6"/>
    <mergeCell ref="BC4:BC6"/>
    <mergeCell ref="BD4:BD6"/>
    <mergeCell ref="BE4:BE6"/>
    <mergeCell ref="BF4:BF6"/>
    <mergeCell ref="BG4:BG6"/>
    <mergeCell ref="BH4:BH6"/>
    <mergeCell ref="BI4:BI6"/>
    <mergeCell ref="BJ4:BJ6"/>
    <mergeCell ref="BK4:BK6"/>
    <mergeCell ref="BL4:BL6"/>
    <mergeCell ref="BM4:BM6"/>
    <mergeCell ref="BN4:BN6"/>
    <mergeCell ref="BO4:BO6"/>
    <mergeCell ref="BP4:BP6"/>
    <mergeCell ref="BQ4:BQ6"/>
    <mergeCell ref="BR4:BR6"/>
    <mergeCell ref="BS4:BS6"/>
    <mergeCell ref="BT4:BT6"/>
    <mergeCell ref="BU4:BU6"/>
    <mergeCell ref="BV4:BV6"/>
    <mergeCell ref="BW4:BW6"/>
    <mergeCell ref="BX4:BX6"/>
    <mergeCell ref="BY4:BY6"/>
    <mergeCell ref="BZ4:BZ6"/>
    <mergeCell ref="CA4:CA6"/>
    <mergeCell ref="CB4:CB6"/>
    <mergeCell ref="CC4:CC6"/>
    <mergeCell ref="CD4:CD6"/>
    <mergeCell ref="CE4:CE6"/>
    <mergeCell ref="CF4:CF6"/>
    <mergeCell ref="CG4:CG6"/>
    <mergeCell ref="CH4:CH6"/>
    <mergeCell ref="CI4:CI6"/>
    <mergeCell ref="CJ4:CJ6"/>
    <mergeCell ref="CK4:CK6"/>
    <mergeCell ref="CL4:CL6"/>
    <mergeCell ref="CM4:CM6"/>
    <mergeCell ref="CN4:CN6"/>
    <mergeCell ref="CO4:CO6"/>
    <mergeCell ref="CP4:CP6"/>
    <mergeCell ref="CQ4:CQ6"/>
    <mergeCell ref="CR4:CR6"/>
    <mergeCell ref="CS4:CS6"/>
    <mergeCell ref="CT4:CT6"/>
    <mergeCell ref="CU4:CU6"/>
    <mergeCell ref="CV4:CV6"/>
    <mergeCell ref="CW4:CW6"/>
    <mergeCell ref="CX4:CX6"/>
    <mergeCell ref="B7:CW7"/>
    <mergeCell ref="B8:B10"/>
    <mergeCell ref="P8:P10"/>
    <mergeCell ref="BC8:BC10"/>
    <mergeCell ref="BD8:BD10"/>
    <mergeCell ref="BE8:BE10"/>
    <mergeCell ref="BF8:BF10"/>
    <mergeCell ref="BG8:BG10"/>
    <mergeCell ref="BH8:BH10"/>
    <mergeCell ref="BI8:BI10"/>
    <mergeCell ref="BJ8:BJ10"/>
    <mergeCell ref="BK8:BK10"/>
    <mergeCell ref="BL8:BL10"/>
    <mergeCell ref="BM8:BM10"/>
    <mergeCell ref="BN8:BN10"/>
    <mergeCell ref="BO8:BO10"/>
    <mergeCell ref="BP8:BP10"/>
    <mergeCell ref="BQ8:BQ10"/>
    <mergeCell ref="BR8:BR10"/>
    <mergeCell ref="BS8:BS10"/>
    <mergeCell ref="BT8:BT10"/>
    <mergeCell ref="BU8:BU10"/>
    <mergeCell ref="BV8:BV10"/>
    <mergeCell ref="BW8:BW10"/>
    <mergeCell ref="BX8:BX10"/>
    <mergeCell ref="BY8:BY10"/>
    <mergeCell ref="BZ8:BZ10"/>
    <mergeCell ref="CA8:CA10"/>
    <mergeCell ref="CB8:CB10"/>
    <mergeCell ref="CC8:CC10"/>
    <mergeCell ref="CD8:CD10"/>
    <mergeCell ref="CE8:CE10"/>
    <mergeCell ref="CF8:CF10"/>
    <mergeCell ref="CG8:CG10"/>
    <mergeCell ref="CH8:CH10"/>
    <mergeCell ref="CI8:CI10"/>
    <mergeCell ref="CJ8:CJ10"/>
    <mergeCell ref="CK8:CK10"/>
    <mergeCell ref="CL8:CL10"/>
    <mergeCell ref="CM8:CM10"/>
    <mergeCell ref="CN8:CN10"/>
    <mergeCell ref="CO8:CO10"/>
    <mergeCell ref="CP8:CP10"/>
    <mergeCell ref="CQ8:CQ10"/>
    <mergeCell ref="CR8:CR10"/>
    <mergeCell ref="CS8:CS10"/>
    <mergeCell ref="CT8:CT10"/>
    <mergeCell ref="CU8:CU10"/>
    <mergeCell ref="CV8:CV10"/>
    <mergeCell ref="CW8:CW10"/>
    <mergeCell ref="CX8:CX10"/>
    <mergeCell ref="B11:CX11"/>
    <mergeCell ref="B12:B14"/>
    <mergeCell ref="M12:M14"/>
    <mergeCell ref="P12:P14"/>
    <mergeCell ref="BC12:BC14"/>
    <mergeCell ref="BD12:BD14"/>
    <mergeCell ref="BE12:BE14"/>
    <mergeCell ref="BF12:BF14"/>
    <mergeCell ref="BG12:BG14"/>
    <mergeCell ref="BH12:BH14"/>
    <mergeCell ref="BI12:BI14"/>
    <mergeCell ref="BJ12:BJ14"/>
    <mergeCell ref="BK12:BK14"/>
    <mergeCell ref="BL12:BL14"/>
    <mergeCell ref="BM12:BM14"/>
    <mergeCell ref="BN12:BN14"/>
    <mergeCell ref="BO12:BO14"/>
    <mergeCell ref="BP12:BP14"/>
    <mergeCell ref="BQ12:BQ14"/>
    <mergeCell ref="BR12:BR14"/>
    <mergeCell ref="BS12:BS14"/>
    <mergeCell ref="BT12:BT14"/>
    <mergeCell ref="BU12:BU14"/>
    <mergeCell ref="BV12:BV14"/>
    <mergeCell ref="BW12:BW14"/>
    <mergeCell ref="BX12:BX14"/>
    <mergeCell ref="BY12:BY14"/>
    <mergeCell ref="BZ12:BZ14"/>
    <mergeCell ref="CA12:CA14"/>
    <mergeCell ref="CB12:CB14"/>
    <mergeCell ref="CC12:CC14"/>
    <mergeCell ref="CD12:CD14"/>
    <mergeCell ref="CE12:CE14"/>
    <mergeCell ref="CF12:CF14"/>
    <mergeCell ref="CG12:CG14"/>
    <mergeCell ref="CH12:CH14"/>
    <mergeCell ref="CI12:CI14"/>
    <mergeCell ref="CJ12:CJ14"/>
    <mergeCell ref="CK12:CK14"/>
    <mergeCell ref="CL12:CL14"/>
    <mergeCell ref="CM12:CM14"/>
    <mergeCell ref="CN12:CN14"/>
    <mergeCell ref="CO12:CO14"/>
    <mergeCell ref="CP12:CP14"/>
    <mergeCell ref="CQ12:CQ14"/>
    <mergeCell ref="CR12:CR14"/>
    <mergeCell ref="CS12:CS14"/>
    <mergeCell ref="CT12:CT14"/>
    <mergeCell ref="CU12:CU14"/>
    <mergeCell ref="CV12:CV14"/>
    <mergeCell ref="CW12:CW14"/>
    <mergeCell ref="CX12:CX14"/>
    <mergeCell ref="B15:CW15"/>
    <mergeCell ref="B16:B18"/>
    <mergeCell ref="M16:M18"/>
    <mergeCell ref="P16:P18"/>
    <mergeCell ref="BC16:BC18"/>
    <mergeCell ref="BD16:BD18"/>
    <mergeCell ref="BE16:BE18"/>
    <mergeCell ref="BF16:BF18"/>
    <mergeCell ref="BG16:BG18"/>
    <mergeCell ref="BH16:BH18"/>
    <mergeCell ref="BI16:BI18"/>
    <mergeCell ref="BJ16:BJ18"/>
    <mergeCell ref="BK16:BK18"/>
    <mergeCell ref="BL16:BL18"/>
    <mergeCell ref="BM16:BM18"/>
    <mergeCell ref="BN16:BN18"/>
    <mergeCell ref="BO16:BO18"/>
    <mergeCell ref="BP16:BP18"/>
    <mergeCell ref="BQ16:BQ18"/>
    <mergeCell ref="BR16:BR18"/>
    <mergeCell ref="BS16:BS18"/>
    <mergeCell ref="BT16:BT18"/>
    <mergeCell ref="BU16:BU18"/>
    <mergeCell ref="BV16:BV18"/>
    <mergeCell ref="BW16:BW18"/>
    <mergeCell ref="BX16:BX18"/>
    <mergeCell ref="BY16:BY18"/>
    <mergeCell ref="BZ16:BZ18"/>
    <mergeCell ref="CA16:CA18"/>
    <mergeCell ref="CB16:CB18"/>
    <mergeCell ref="CC16:CC18"/>
    <mergeCell ref="CD16:CD18"/>
    <mergeCell ref="CE16:CE18"/>
    <mergeCell ref="CF16:CF18"/>
    <mergeCell ref="CG16:CG18"/>
    <mergeCell ref="CH16:CH18"/>
    <mergeCell ref="CI16:CI18"/>
    <mergeCell ref="CJ16:CJ18"/>
    <mergeCell ref="CK16:CK18"/>
    <mergeCell ref="CL16:CL18"/>
    <mergeCell ref="CM16:CM18"/>
    <mergeCell ref="CN16:CN18"/>
    <mergeCell ref="CO16:CO18"/>
    <mergeCell ref="CP16:CP18"/>
    <mergeCell ref="CQ16:CQ18"/>
    <mergeCell ref="CR16:CR18"/>
    <mergeCell ref="CS16:CS18"/>
    <mergeCell ref="CT16:CT18"/>
    <mergeCell ref="CU16:CU18"/>
    <mergeCell ref="CV16:CV18"/>
    <mergeCell ref="CW16:CW18"/>
    <mergeCell ref="CX16:CX18"/>
    <mergeCell ref="A19:CX19"/>
    <mergeCell ref="A20:A26"/>
    <mergeCell ref="B20:B22"/>
    <mergeCell ref="P20:P22"/>
    <mergeCell ref="BC20:BC22"/>
    <mergeCell ref="BD20:BD22"/>
    <mergeCell ref="BE20:BE22"/>
    <mergeCell ref="BF20:BF22"/>
    <mergeCell ref="BG20:BG22"/>
    <mergeCell ref="BH20:BH22"/>
    <mergeCell ref="BI20:BI22"/>
    <mergeCell ref="BJ20:BJ22"/>
    <mergeCell ref="BK20:BK22"/>
    <mergeCell ref="BL20:BL22"/>
    <mergeCell ref="BM20:BM22"/>
    <mergeCell ref="BN20:BN22"/>
    <mergeCell ref="BO20:BO22"/>
    <mergeCell ref="BP20:BP22"/>
    <mergeCell ref="BQ20:BQ22"/>
    <mergeCell ref="BR20:BR22"/>
    <mergeCell ref="BS20:BS22"/>
    <mergeCell ref="BT20:BT22"/>
    <mergeCell ref="BU20:BU22"/>
    <mergeCell ref="BV20:BV22"/>
    <mergeCell ref="BW20:BW22"/>
    <mergeCell ref="BX20:BX22"/>
    <mergeCell ref="BY20:BY22"/>
    <mergeCell ref="BZ20:BZ22"/>
    <mergeCell ref="CA20:CA22"/>
    <mergeCell ref="CB20:CB22"/>
    <mergeCell ref="CC20:CC22"/>
    <mergeCell ref="CD20:CD22"/>
    <mergeCell ref="CE20:CE22"/>
    <mergeCell ref="CF20:CF22"/>
    <mergeCell ref="CG20:CG22"/>
    <mergeCell ref="CH20:CH22"/>
    <mergeCell ref="CI20:CI22"/>
    <mergeCell ref="CJ20:CJ22"/>
    <mergeCell ref="CK20:CK22"/>
    <mergeCell ref="CL20:CL22"/>
    <mergeCell ref="CM20:CM22"/>
    <mergeCell ref="CN20:CN22"/>
    <mergeCell ref="CO20:CO22"/>
    <mergeCell ref="CP20:CP22"/>
    <mergeCell ref="CQ20:CQ22"/>
    <mergeCell ref="CR20:CR22"/>
    <mergeCell ref="CS20:CS22"/>
    <mergeCell ref="CT20:CT22"/>
    <mergeCell ref="CU20:CU22"/>
    <mergeCell ref="CV20:CV22"/>
    <mergeCell ref="CW20:CW22"/>
    <mergeCell ref="CX20:CX22"/>
    <mergeCell ref="B23:CX23"/>
    <mergeCell ref="B24:B26"/>
    <mergeCell ref="P24:P26"/>
    <mergeCell ref="BC24:BC26"/>
    <mergeCell ref="BD24:BD26"/>
    <mergeCell ref="BE24:BE26"/>
    <mergeCell ref="BF24:BF26"/>
    <mergeCell ref="BG24:BG26"/>
    <mergeCell ref="BH24:BH26"/>
    <mergeCell ref="BI24:BI26"/>
    <mergeCell ref="BJ24:BJ26"/>
    <mergeCell ref="BK24:BK26"/>
    <mergeCell ref="BL24:BL26"/>
    <mergeCell ref="BM24:BM26"/>
    <mergeCell ref="BN24:BN26"/>
    <mergeCell ref="BO24:BO26"/>
    <mergeCell ref="BP24:BP26"/>
    <mergeCell ref="BQ24:BQ26"/>
    <mergeCell ref="BR24:BR26"/>
    <mergeCell ref="BS24:BS26"/>
    <mergeCell ref="BT24:BT26"/>
    <mergeCell ref="BU24:BU26"/>
    <mergeCell ref="BV24:BV26"/>
    <mergeCell ref="BW24:BW26"/>
    <mergeCell ref="BX24:BX26"/>
    <mergeCell ref="BY24:BY26"/>
    <mergeCell ref="BZ24:BZ26"/>
    <mergeCell ref="CA24:CA26"/>
    <mergeCell ref="CB24:CB26"/>
    <mergeCell ref="CC24:CC26"/>
    <mergeCell ref="CD24:CD26"/>
    <mergeCell ref="CE24:CE26"/>
    <mergeCell ref="CF24:CF26"/>
    <mergeCell ref="CG24:CG26"/>
    <mergeCell ref="CH24:CH26"/>
    <mergeCell ref="CI24:CI26"/>
    <mergeCell ref="CJ24:CJ26"/>
    <mergeCell ref="CK24:CK26"/>
    <mergeCell ref="CL24:CL26"/>
    <mergeCell ref="CM24:CM26"/>
    <mergeCell ref="CN24:CN26"/>
    <mergeCell ref="CO24:CO26"/>
    <mergeCell ref="CP24:CP26"/>
    <mergeCell ref="CQ24:CQ26"/>
    <mergeCell ref="CR24:CR26"/>
    <mergeCell ref="CS24:CS26"/>
    <mergeCell ref="CT24:CT26"/>
    <mergeCell ref="CU24:CU26"/>
    <mergeCell ref="CV24:CV26"/>
    <mergeCell ref="CW24:CW26"/>
    <mergeCell ref="CX24:CX26"/>
    <mergeCell ref="A27:CX27"/>
    <mergeCell ref="A28:A34"/>
    <mergeCell ref="B28:B30"/>
    <mergeCell ref="P28:P30"/>
    <mergeCell ref="BC28:BC30"/>
    <mergeCell ref="BD28:BD30"/>
    <mergeCell ref="BE28:BE30"/>
    <mergeCell ref="BF28:BF30"/>
    <mergeCell ref="BG28:BG30"/>
    <mergeCell ref="BH28:BH30"/>
    <mergeCell ref="BI28:BI30"/>
    <mergeCell ref="BJ28:BJ30"/>
    <mergeCell ref="BK28:BK30"/>
    <mergeCell ref="BL28:BL30"/>
    <mergeCell ref="BM28:BM30"/>
    <mergeCell ref="BN28:BN30"/>
    <mergeCell ref="BO28:BO30"/>
    <mergeCell ref="BP28:BP30"/>
    <mergeCell ref="BQ28:BQ30"/>
    <mergeCell ref="BR28:BR30"/>
    <mergeCell ref="BS28:BS30"/>
    <mergeCell ref="BT28:BT30"/>
    <mergeCell ref="BU28:BU30"/>
    <mergeCell ref="BV28:BV30"/>
    <mergeCell ref="BW28:BW30"/>
    <mergeCell ref="BX28:BX30"/>
    <mergeCell ref="BY28:BY30"/>
    <mergeCell ref="BZ28:BZ30"/>
    <mergeCell ref="CA28:CA30"/>
    <mergeCell ref="CB28:CB30"/>
    <mergeCell ref="CC28:CC30"/>
    <mergeCell ref="CD28:CD30"/>
    <mergeCell ref="CE28:CE30"/>
    <mergeCell ref="CF28:CF30"/>
    <mergeCell ref="CG28:CG30"/>
    <mergeCell ref="CH28:CH30"/>
    <mergeCell ref="CI28:CI30"/>
    <mergeCell ref="CJ28:CJ30"/>
    <mergeCell ref="CK28:CK30"/>
    <mergeCell ref="CL28:CL30"/>
    <mergeCell ref="CM28:CM30"/>
    <mergeCell ref="CN28:CN30"/>
    <mergeCell ref="CO28:CO30"/>
    <mergeCell ref="CP28:CP30"/>
    <mergeCell ref="CQ28:CQ30"/>
    <mergeCell ref="CR28:CR30"/>
    <mergeCell ref="CS28:CS30"/>
    <mergeCell ref="CT28:CT30"/>
    <mergeCell ref="CU28:CU30"/>
    <mergeCell ref="CV28:CV30"/>
    <mergeCell ref="CW28:CW30"/>
    <mergeCell ref="CX28:CX30"/>
    <mergeCell ref="B31:CX31"/>
    <mergeCell ref="B32:B34"/>
    <mergeCell ref="P32:P34"/>
    <mergeCell ref="BC32:BC34"/>
    <mergeCell ref="BD32:BD34"/>
    <mergeCell ref="BE32:BE34"/>
    <mergeCell ref="BF32:BF34"/>
    <mergeCell ref="BG32:BG34"/>
    <mergeCell ref="BH32:BH34"/>
    <mergeCell ref="BI32:BI34"/>
    <mergeCell ref="BJ32:BJ34"/>
    <mergeCell ref="BK32:BK34"/>
    <mergeCell ref="BL32:BL34"/>
    <mergeCell ref="BM32:BM34"/>
    <mergeCell ref="BN32:BN34"/>
    <mergeCell ref="BO32:BO34"/>
    <mergeCell ref="BP32:BP34"/>
    <mergeCell ref="BQ32:BQ34"/>
    <mergeCell ref="BR32:BR34"/>
    <mergeCell ref="BS32:BS34"/>
    <mergeCell ref="BT32:BT34"/>
    <mergeCell ref="BU32:BU34"/>
    <mergeCell ref="BV32:BV34"/>
    <mergeCell ref="BW32:BW34"/>
    <mergeCell ref="BX32:BX34"/>
    <mergeCell ref="BY32:BY34"/>
    <mergeCell ref="BZ32:BZ34"/>
    <mergeCell ref="CA32:CA34"/>
    <mergeCell ref="CB32:CB34"/>
    <mergeCell ref="CC32:CC34"/>
    <mergeCell ref="CD32:CD34"/>
    <mergeCell ref="CE32:CE34"/>
    <mergeCell ref="CF32:CF34"/>
    <mergeCell ref="CG32:CG34"/>
    <mergeCell ref="CH32:CH34"/>
    <mergeCell ref="CI32:CI34"/>
    <mergeCell ref="CJ32:CJ34"/>
    <mergeCell ref="CK32:CK34"/>
    <mergeCell ref="CL32:CL34"/>
    <mergeCell ref="CM32:CM34"/>
    <mergeCell ref="CN32:CN34"/>
    <mergeCell ref="CO32:CO34"/>
    <mergeCell ref="CP32:CP34"/>
    <mergeCell ref="CQ32:CQ34"/>
    <mergeCell ref="CR32:CR34"/>
    <mergeCell ref="CS32:CS34"/>
    <mergeCell ref="CT32:CT34"/>
    <mergeCell ref="CU32:CU34"/>
    <mergeCell ref="CV32:CV34"/>
    <mergeCell ref="CW32:CW34"/>
    <mergeCell ref="CX32:CX34"/>
    <mergeCell ref="A35:CX35"/>
    <mergeCell ref="A36:A42"/>
    <mergeCell ref="B36:B38"/>
    <mergeCell ref="P36:P38"/>
    <mergeCell ref="BC36:BC38"/>
    <mergeCell ref="BD36:BD38"/>
    <mergeCell ref="BE36:BE38"/>
    <mergeCell ref="BF36:BF38"/>
    <mergeCell ref="BG36:BG38"/>
    <mergeCell ref="BH36:BH38"/>
    <mergeCell ref="BI36:BI38"/>
    <mergeCell ref="BJ36:BJ38"/>
    <mergeCell ref="BK36:BK38"/>
    <mergeCell ref="BL36:BL38"/>
    <mergeCell ref="BM36:BM38"/>
    <mergeCell ref="BN36:BN38"/>
    <mergeCell ref="BO36:BO38"/>
    <mergeCell ref="BP36:BP38"/>
    <mergeCell ref="BQ36:BQ38"/>
    <mergeCell ref="BR36:BR38"/>
    <mergeCell ref="BS36:BS38"/>
    <mergeCell ref="BT36:BT38"/>
    <mergeCell ref="BU36:BU38"/>
    <mergeCell ref="BV36:BV38"/>
    <mergeCell ref="BW36:BW38"/>
    <mergeCell ref="BX36:BX38"/>
    <mergeCell ref="BY36:BY38"/>
    <mergeCell ref="BZ36:BZ38"/>
    <mergeCell ref="CA36:CA38"/>
    <mergeCell ref="CB36:CB38"/>
    <mergeCell ref="CC36:CC38"/>
    <mergeCell ref="CD36:CD38"/>
    <mergeCell ref="CE36:CE38"/>
    <mergeCell ref="CF36:CF38"/>
    <mergeCell ref="CG36:CG38"/>
    <mergeCell ref="CH36:CH38"/>
    <mergeCell ref="CI36:CI38"/>
    <mergeCell ref="CJ36:CJ38"/>
    <mergeCell ref="CK36:CK38"/>
    <mergeCell ref="CL36:CL38"/>
    <mergeCell ref="CM36:CM38"/>
    <mergeCell ref="CN36:CN38"/>
    <mergeCell ref="CO36:CO38"/>
    <mergeCell ref="CP36:CP38"/>
    <mergeCell ref="CQ36:CQ38"/>
    <mergeCell ref="CR36:CR38"/>
    <mergeCell ref="CS36:CS38"/>
    <mergeCell ref="CT36:CT38"/>
    <mergeCell ref="CU36:CU38"/>
    <mergeCell ref="CV36:CV38"/>
    <mergeCell ref="CW36:CW38"/>
    <mergeCell ref="CX36:CX38"/>
    <mergeCell ref="B39:CX39"/>
    <mergeCell ref="B40:B42"/>
    <mergeCell ref="P40:P42"/>
    <mergeCell ref="BC40:BC42"/>
    <mergeCell ref="BD40:BD42"/>
    <mergeCell ref="BE40:BE42"/>
    <mergeCell ref="BF40:BF42"/>
    <mergeCell ref="BG40:BG42"/>
    <mergeCell ref="BH40:BH42"/>
    <mergeCell ref="BI40:BI42"/>
    <mergeCell ref="BJ40:BJ42"/>
    <mergeCell ref="BK40:BK42"/>
    <mergeCell ref="BL40:BL42"/>
    <mergeCell ref="BM40:BM42"/>
    <mergeCell ref="BN40:BN42"/>
    <mergeCell ref="BO40:BO42"/>
    <mergeCell ref="BP40:BP42"/>
    <mergeCell ref="BQ40:BQ42"/>
    <mergeCell ref="BR40:BR42"/>
    <mergeCell ref="BS40:BS42"/>
    <mergeCell ref="BT40:BT42"/>
    <mergeCell ref="BU40:BU42"/>
    <mergeCell ref="BV40:BV42"/>
    <mergeCell ref="BW40:BW42"/>
    <mergeCell ref="BX40:BX42"/>
    <mergeCell ref="BY40:BY42"/>
    <mergeCell ref="BZ40:BZ42"/>
    <mergeCell ref="CA40:CA42"/>
    <mergeCell ref="CB40:CB42"/>
    <mergeCell ref="CC40:CC42"/>
    <mergeCell ref="CD40:CD42"/>
    <mergeCell ref="CE40:CE42"/>
    <mergeCell ref="CF40:CF42"/>
    <mergeCell ref="CG40:CG42"/>
    <mergeCell ref="CH40:CH42"/>
    <mergeCell ref="CI40:CI42"/>
    <mergeCell ref="CJ40:CJ42"/>
    <mergeCell ref="CK40:CK42"/>
    <mergeCell ref="CL40:CL42"/>
    <mergeCell ref="CM40:CM42"/>
    <mergeCell ref="CN40:CN42"/>
    <mergeCell ref="CO40:CO42"/>
    <mergeCell ref="CP40:CP42"/>
    <mergeCell ref="CQ40:CQ42"/>
    <mergeCell ref="CR40:CR42"/>
    <mergeCell ref="CS40:CS42"/>
    <mergeCell ref="CT40:CT42"/>
    <mergeCell ref="CU40:CU42"/>
    <mergeCell ref="CV40:CV42"/>
    <mergeCell ref="CW40:CW42"/>
    <mergeCell ref="CX40:CX42"/>
    <mergeCell ref="A43:CX43"/>
    <mergeCell ref="A44:A50"/>
    <mergeCell ref="B44:B46"/>
    <mergeCell ref="P44:P46"/>
    <mergeCell ref="BC44:BC46"/>
    <mergeCell ref="BD44:BD46"/>
    <mergeCell ref="BE44:BE46"/>
    <mergeCell ref="BF44:BF46"/>
    <mergeCell ref="BG44:BG46"/>
    <mergeCell ref="BH44:BH46"/>
    <mergeCell ref="BI44:BI46"/>
    <mergeCell ref="BJ44:BJ46"/>
    <mergeCell ref="BK44:BK46"/>
    <mergeCell ref="BL44:BL46"/>
    <mergeCell ref="BM44:BM46"/>
    <mergeCell ref="BN44:BN46"/>
    <mergeCell ref="BO44:BO46"/>
    <mergeCell ref="BP44:BP46"/>
    <mergeCell ref="BQ44:BQ46"/>
    <mergeCell ref="BR44:BR46"/>
    <mergeCell ref="BS44:BS46"/>
    <mergeCell ref="BT44:BT46"/>
    <mergeCell ref="BU44:BU46"/>
    <mergeCell ref="BV44:BV46"/>
    <mergeCell ref="BW44:BW46"/>
    <mergeCell ref="BX44:BX46"/>
    <mergeCell ref="BY44:BY46"/>
    <mergeCell ref="BZ44:BZ46"/>
    <mergeCell ref="CA44:CA46"/>
    <mergeCell ref="CB44:CB46"/>
    <mergeCell ref="CC44:CC46"/>
    <mergeCell ref="CD44:CD46"/>
    <mergeCell ref="CE44:CE46"/>
    <mergeCell ref="CF44:CF46"/>
    <mergeCell ref="CG44:CG46"/>
    <mergeCell ref="CH44:CH46"/>
    <mergeCell ref="CI44:CI46"/>
    <mergeCell ref="CJ44:CJ46"/>
    <mergeCell ref="CK44:CK46"/>
    <mergeCell ref="CL44:CL46"/>
    <mergeCell ref="CM44:CM46"/>
    <mergeCell ref="CN44:CN46"/>
    <mergeCell ref="CO44:CO46"/>
    <mergeCell ref="CP44:CP46"/>
    <mergeCell ref="CQ44:CQ46"/>
    <mergeCell ref="CR44:CR46"/>
    <mergeCell ref="CS44:CS46"/>
    <mergeCell ref="CT44:CT46"/>
    <mergeCell ref="CU44:CU46"/>
    <mergeCell ref="CV44:CV46"/>
    <mergeCell ref="CW44:CW46"/>
    <mergeCell ref="CX44:CX46"/>
    <mergeCell ref="B47:CX47"/>
    <mergeCell ref="B48:B50"/>
    <mergeCell ref="P48:P50"/>
    <mergeCell ref="BC48:BC50"/>
    <mergeCell ref="BD48:BD50"/>
    <mergeCell ref="BE48:BE50"/>
    <mergeCell ref="BF48:BF50"/>
    <mergeCell ref="BG48:BG50"/>
    <mergeCell ref="BH48:BH50"/>
    <mergeCell ref="BI48:BI50"/>
    <mergeCell ref="BJ48:BJ50"/>
    <mergeCell ref="BK48:BK50"/>
    <mergeCell ref="BL48:BL50"/>
    <mergeCell ref="BM48:BM50"/>
    <mergeCell ref="BN48:BN50"/>
    <mergeCell ref="BO48:BO50"/>
    <mergeCell ref="BP48:BP50"/>
    <mergeCell ref="BQ48:BQ50"/>
    <mergeCell ref="BR48:BR50"/>
    <mergeCell ref="BS48:BS50"/>
    <mergeCell ref="BT48:BT50"/>
    <mergeCell ref="BU48:BU50"/>
    <mergeCell ref="BV48:BV50"/>
    <mergeCell ref="BW48:BW50"/>
    <mergeCell ref="BX48:BX50"/>
    <mergeCell ref="BY48:BY50"/>
    <mergeCell ref="BZ48:BZ50"/>
    <mergeCell ref="CA48:CA50"/>
    <mergeCell ref="CB48:CB50"/>
    <mergeCell ref="CC48:CC50"/>
    <mergeCell ref="CD48:CD50"/>
    <mergeCell ref="CE48:CE50"/>
    <mergeCell ref="CF48:CF50"/>
    <mergeCell ref="CG48:CG50"/>
    <mergeCell ref="CH48:CH50"/>
    <mergeCell ref="CI48:CI50"/>
    <mergeCell ref="CJ48:CJ50"/>
    <mergeCell ref="CK48:CK50"/>
    <mergeCell ref="CL48:CL50"/>
    <mergeCell ref="CM48:CM50"/>
    <mergeCell ref="CN48:CN50"/>
    <mergeCell ref="CO48:CO50"/>
    <mergeCell ref="CP48:CP50"/>
    <mergeCell ref="CQ48:CQ50"/>
    <mergeCell ref="CR48:CR50"/>
    <mergeCell ref="CS48:CS50"/>
    <mergeCell ref="CT48:CT50"/>
    <mergeCell ref="CU48:CU50"/>
    <mergeCell ref="CV48:CV50"/>
    <mergeCell ref="CW48:CW50"/>
    <mergeCell ref="CX48:CX50"/>
    <mergeCell ref="A51:CX51"/>
    <mergeCell ref="A52:A54"/>
    <mergeCell ref="B52:B54"/>
    <mergeCell ref="P52:P54"/>
    <mergeCell ref="BC52:BC54"/>
    <mergeCell ref="BD52:BD54"/>
    <mergeCell ref="BE52:BE54"/>
    <mergeCell ref="BF52:BF54"/>
    <mergeCell ref="BG52:BG54"/>
    <mergeCell ref="BH52:BH54"/>
    <mergeCell ref="BI52:BI54"/>
    <mergeCell ref="BJ52:BJ54"/>
    <mergeCell ref="BK52:BK54"/>
    <mergeCell ref="BL52:BL54"/>
    <mergeCell ref="BM52:BM54"/>
    <mergeCell ref="BN52:BN54"/>
    <mergeCell ref="BO52:BO54"/>
    <mergeCell ref="BP52:BP54"/>
    <mergeCell ref="BQ52:BQ54"/>
    <mergeCell ref="BR52:BR54"/>
    <mergeCell ref="BS52:BS54"/>
    <mergeCell ref="BT52:BT54"/>
    <mergeCell ref="BU52:BU54"/>
    <mergeCell ref="BV52:BV54"/>
    <mergeCell ref="BW52:BW54"/>
    <mergeCell ref="BX52:BX54"/>
    <mergeCell ref="BY52:BY54"/>
    <mergeCell ref="BZ52:BZ54"/>
    <mergeCell ref="CA52:CA54"/>
    <mergeCell ref="CB52:CB54"/>
    <mergeCell ref="CC52:CC54"/>
    <mergeCell ref="CD52:CD54"/>
    <mergeCell ref="CE52:CE54"/>
    <mergeCell ref="CF52:CF54"/>
    <mergeCell ref="CG52:CG54"/>
    <mergeCell ref="CH52:CH54"/>
    <mergeCell ref="CI52:CI54"/>
    <mergeCell ref="CJ52:CJ54"/>
    <mergeCell ref="CK52:CK54"/>
    <mergeCell ref="CL52:CL54"/>
    <mergeCell ref="CM52:CM54"/>
    <mergeCell ref="CN52:CN54"/>
    <mergeCell ref="CO52:CO54"/>
    <mergeCell ref="CP52:CP54"/>
    <mergeCell ref="CQ52:CQ54"/>
    <mergeCell ref="CR52:CR54"/>
    <mergeCell ref="CS52:CS54"/>
    <mergeCell ref="CT52:CT54"/>
    <mergeCell ref="CU52:CU54"/>
    <mergeCell ref="CV52:CV54"/>
    <mergeCell ref="CW52:CW54"/>
    <mergeCell ref="CX52:CX54"/>
    <mergeCell ref="A55:CX55"/>
    <mergeCell ref="A56:A74"/>
    <mergeCell ref="B56:B58"/>
    <mergeCell ref="P56:P58"/>
    <mergeCell ref="BC56:BC58"/>
    <mergeCell ref="BD56:BD58"/>
    <mergeCell ref="BE56:BE58"/>
    <mergeCell ref="BF56:BF58"/>
    <mergeCell ref="BG56:BG58"/>
    <mergeCell ref="BH56:BH58"/>
    <mergeCell ref="BI56:BI58"/>
    <mergeCell ref="BJ56:BJ58"/>
    <mergeCell ref="BK56:BK58"/>
    <mergeCell ref="BL56:BL58"/>
    <mergeCell ref="BM56:BM58"/>
    <mergeCell ref="BN56:BN58"/>
    <mergeCell ref="BO56:BO58"/>
    <mergeCell ref="BP56:BP58"/>
    <mergeCell ref="BQ56:BQ58"/>
    <mergeCell ref="BR56:BR58"/>
    <mergeCell ref="BS56:BS58"/>
    <mergeCell ref="BT56:BT58"/>
    <mergeCell ref="BU56:BU58"/>
    <mergeCell ref="BV56:BV58"/>
    <mergeCell ref="BW56:BW58"/>
    <mergeCell ref="BX56:BX58"/>
    <mergeCell ref="BY56:BY58"/>
    <mergeCell ref="BZ56:BZ58"/>
    <mergeCell ref="CA56:CA58"/>
    <mergeCell ref="CB56:CB58"/>
    <mergeCell ref="CC56:CC58"/>
    <mergeCell ref="CD56:CD58"/>
    <mergeCell ref="CE56:CE58"/>
    <mergeCell ref="CF56:CF58"/>
    <mergeCell ref="CG56:CG58"/>
    <mergeCell ref="CH56:CH58"/>
    <mergeCell ref="CI56:CI58"/>
    <mergeCell ref="CJ56:CJ58"/>
    <mergeCell ref="CK56:CK58"/>
    <mergeCell ref="CL56:CL58"/>
    <mergeCell ref="CM56:CM58"/>
    <mergeCell ref="CN56:CN58"/>
    <mergeCell ref="CO56:CO58"/>
    <mergeCell ref="CP56:CP58"/>
    <mergeCell ref="CQ56:CQ58"/>
    <mergeCell ref="CR56:CR58"/>
    <mergeCell ref="CS56:CS58"/>
    <mergeCell ref="CT56:CT58"/>
    <mergeCell ref="CU56:CU58"/>
    <mergeCell ref="CV56:CV58"/>
    <mergeCell ref="CW56:CW58"/>
    <mergeCell ref="CX56:CX58"/>
    <mergeCell ref="B59:CX59"/>
    <mergeCell ref="B60:B62"/>
    <mergeCell ref="P60:P62"/>
    <mergeCell ref="BC60:BC62"/>
    <mergeCell ref="BD60:BD62"/>
    <mergeCell ref="BE60:BE62"/>
    <mergeCell ref="BF60:BF62"/>
    <mergeCell ref="BG60:BG62"/>
    <mergeCell ref="BH60:BH62"/>
    <mergeCell ref="BI60:BI62"/>
    <mergeCell ref="BJ60:BJ62"/>
    <mergeCell ref="BK60:BK62"/>
    <mergeCell ref="BL60:BL62"/>
    <mergeCell ref="BM60:BM62"/>
    <mergeCell ref="BN60:BN62"/>
    <mergeCell ref="BO60:BO62"/>
    <mergeCell ref="BP60:BP62"/>
    <mergeCell ref="BQ60:BQ62"/>
    <mergeCell ref="BR60:BR62"/>
    <mergeCell ref="BS60:BS62"/>
    <mergeCell ref="BT60:BT62"/>
    <mergeCell ref="BU60:BU62"/>
    <mergeCell ref="BV60:BV62"/>
    <mergeCell ref="BW60:BW62"/>
    <mergeCell ref="BX60:BX62"/>
    <mergeCell ref="BY60:BY62"/>
    <mergeCell ref="BZ60:BZ62"/>
    <mergeCell ref="CA60:CA62"/>
    <mergeCell ref="CB60:CB62"/>
    <mergeCell ref="CC60:CC62"/>
    <mergeCell ref="CD60:CD62"/>
    <mergeCell ref="CE60:CE62"/>
    <mergeCell ref="CF60:CF62"/>
    <mergeCell ref="CG60:CG62"/>
    <mergeCell ref="CH60:CH62"/>
    <mergeCell ref="CI60:CI62"/>
    <mergeCell ref="CJ60:CJ62"/>
    <mergeCell ref="CK60:CK62"/>
    <mergeCell ref="CL60:CL62"/>
    <mergeCell ref="CM60:CM62"/>
    <mergeCell ref="CN60:CN62"/>
    <mergeCell ref="CO60:CO62"/>
    <mergeCell ref="CP60:CP62"/>
    <mergeCell ref="CQ60:CQ62"/>
    <mergeCell ref="CR60:CR62"/>
    <mergeCell ref="CS60:CS62"/>
    <mergeCell ref="CT60:CT62"/>
    <mergeCell ref="CU60:CU62"/>
    <mergeCell ref="CV60:CV62"/>
    <mergeCell ref="CW60:CW62"/>
    <mergeCell ref="CX60:CX62"/>
    <mergeCell ref="B63:CX63"/>
    <mergeCell ref="B64:B66"/>
    <mergeCell ref="P64:P66"/>
    <mergeCell ref="BC64:BC66"/>
    <mergeCell ref="BD64:BD66"/>
    <mergeCell ref="BE64:BE66"/>
    <mergeCell ref="BF64:BF66"/>
    <mergeCell ref="BG64:BG66"/>
    <mergeCell ref="BH64:BH66"/>
    <mergeCell ref="BI64:BI66"/>
    <mergeCell ref="BJ64:BJ66"/>
    <mergeCell ref="BK64:BK66"/>
    <mergeCell ref="BL64:BL66"/>
    <mergeCell ref="BM64:BM66"/>
    <mergeCell ref="BN64:BN66"/>
    <mergeCell ref="BO64:BO66"/>
    <mergeCell ref="BP64:BP66"/>
    <mergeCell ref="BQ64:BQ66"/>
    <mergeCell ref="BR64:BR66"/>
    <mergeCell ref="BS64:BS66"/>
    <mergeCell ref="BT64:BT66"/>
    <mergeCell ref="BU64:BU66"/>
    <mergeCell ref="BV64:BV66"/>
    <mergeCell ref="BW64:BW66"/>
    <mergeCell ref="BX64:BX66"/>
    <mergeCell ref="BY64:BY66"/>
    <mergeCell ref="BZ64:BZ66"/>
    <mergeCell ref="CA64:CA66"/>
    <mergeCell ref="CB64:CB66"/>
    <mergeCell ref="CC64:CC66"/>
    <mergeCell ref="CD64:CD66"/>
    <mergeCell ref="CE64:CE66"/>
    <mergeCell ref="CF64:CF66"/>
    <mergeCell ref="CG64:CG66"/>
    <mergeCell ref="CH64:CH66"/>
    <mergeCell ref="CI64:CI66"/>
    <mergeCell ref="CJ64:CJ66"/>
    <mergeCell ref="CK64:CK66"/>
    <mergeCell ref="CL64:CL66"/>
    <mergeCell ref="CM64:CM66"/>
    <mergeCell ref="CN64:CN66"/>
    <mergeCell ref="CO64:CO66"/>
    <mergeCell ref="CP64:CP66"/>
    <mergeCell ref="CQ64:CQ66"/>
    <mergeCell ref="CR64:CR66"/>
    <mergeCell ref="CS64:CS66"/>
    <mergeCell ref="CT64:CT66"/>
    <mergeCell ref="CU64:CU66"/>
    <mergeCell ref="CV64:CV66"/>
    <mergeCell ref="CW64:CW66"/>
    <mergeCell ref="CX64:CX66"/>
    <mergeCell ref="B67:CX67"/>
    <mergeCell ref="B68:B70"/>
    <mergeCell ref="P68:P70"/>
    <mergeCell ref="BC68:BC70"/>
    <mergeCell ref="BD68:BD70"/>
    <mergeCell ref="BE68:BE70"/>
    <mergeCell ref="BF68:BF70"/>
    <mergeCell ref="BG68:BG70"/>
    <mergeCell ref="BH68:BH70"/>
    <mergeCell ref="BI68:BI70"/>
    <mergeCell ref="BJ68:BJ70"/>
    <mergeCell ref="BK68:BK70"/>
    <mergeCell ref="BL68:BL70"/>
    <mergeCell ref="BM68:BM70"/>
    <mergeCell ref="BN68:BN70"/>
    <mergeCell ref="BO68:BO70"/>
    <mergeCell ref="BP68:BP70"/>
    <mergeCell ref="BQ68:BQ70"/>
    <mergeCell ref="BR68:BR70"/>
    <mergeCell ref="BS68:BS70"/>
    <mergeCell ref="BT68:BT70"/>
    <mergeCell ref="BU68:BU70"/>
    <mergeCell ref="BV68:BV70"/>
    <mergeCell ref="BW68:BW70"/>
    <mergeCell ref="BX68:BX70"/>
    <mergeCell ref="BY68:BY70"/>
    <mergeCell ref="BZ68:BZ70"/>
    <mergeCell ref="CA68:CA70"/>
    <mergeCell ref="CB68:CB70"/>
    <mergeCell ref="CC68:CC70"/>
    <mergeCell ref="CD68:CD70"/>
    <mergeCell ref="CE68:CE70"/>
    <mergeCell ref="CF68:CF70"/>
    <mergeCell ref="CG68:CG70"/>
    <mergeCell ref="CH68:CH70"/>
    <mergeCell ref="CI68:CI70"/>
    <mergeCell ref="CJ68:CJ70"/>
    <mergeCell ref="CK68:CK70"/>
    <mergeCell ref="CL68:CL70"/>
    <mergeCell ref="CM68:CM70"/>
    <mergeCell ref="CN68:CN70"/>
    <mergeCell ref="CP68:CP70"/>
    <mergeCell ref="CQ68:CQ70"/>
    <mergeCell ref="CR68:CR70"/>
    <mergeCell ref="CS68:CS70"/>
    <mergeCell ref="CT68:CT70"/>
    <mergeCell ref="CU68:CU70"/>
    <mergeCell ref="CV68:CV70"/>
    <mergeCell ref="CW68:CW70"/>
    <mergeCell ref="CX68:CX70"/>
    <mergeCell ref="B71:CX71"/>
    <mergeCell ref="B72:B74"/>
    <mergeCell ref="P72:P74"/>
    <mergeCell ref="BC72:BC74"/>
    <mergeCell ref="BD72:BD74"/>
    <mergeCell ref="BE72:BE74"/>
    <mergeCell ref="BF72:BF74"/>
    <mergeCell ref="BG72:BG74"/>
    <mergeCell ref="BH72:BH74"/>
    <mergeCell ref="BI72:BI74"/>
    <mergeCell ref="BJ72:BJ74"/>
    <mergeCell ref="BK72:BK74"/>
    <mergeCell ref="BL72:BL74"/>
    <mergeCell ref="BM72:BM74"/>
    <mergeCell ref="BN72:BN74"/>
    <mergeCell ref="BO72:BO74"/>
    <mergeCell ref="BP72:BP74"/>
    <mergeCell ref="BQ72:BQ74"/>
    <mergeCell ref="BR72:BR74"/>
    <mergeCell ref="BS72:BS74"/>
    <mergeCell ref="BT72:BT74"/>
    <mergeCell ref="BU72:BU74"/>
    <mergeCell ref="BV72:BV74"/>
    <mergeCell ref="BW72:BW74"/>
    <mergeCell ref="BX72:BX74"/>
    <mergeCell ref="BY72:BY74"/>
    <mergeCell ref="BZ72:BZ74"/>
    <mergeCell ref="CA72:CA74"/>
    <mergeCell ref="CB72:CB74"/>
    <mergeCell ref="CC72:CC74"/>
    <mergeCell ref="CD72:CD74"/>
    <mergeCell ref="CE72:CE74"/>
    <mergeCell ref="CF72:CF74"/>
    <mergeCell ref="CG72:CG74"/>
    <mergeCell ref="CH72:CH74"/>
    <mergeCell ref="CI72:CI74"/>
    <mergeCell ref="CJ72:CJ74"/>
    <mergeCell ref="CK72:CK74"/>
    <mergeCell ref="CL72:CL74"/>
    <mergeCell ref="CM72:CM74"/>
    <mergeCell ref="CN72:CN74"/>
    <mergeCell ref="CP72:CP74"/>
    <mergeCell ref="CQ72:CQ74"/>
    <mergeCell ref="CR72:CR74"/>
    <mergeCell ref="CS72:CS74"/>
    <mergeCell ref="CT72:CT74"/>
    <mergeCell ref="CU72:CU74"/>
    <mergeCell ref="CV72:CV74"/>
    <mergeCell ref="CW72:CW74"/>
    <mergeCell ref="CX72:CX74"/>
    <mergeCell ref="A75:CX75"/>
    <mergeCell ref="A76:A78"/>
    <mergeCell ref="B76:B78"/>
    <mergeCell ref="P76:P78"/>
    <mergeCell ref="BC76:BC78"/>
    <mergeCell ref="BD76:BD78"/>
    <mergeCell ref="BE76:BE78"/>
    <mergeCell ref="BF76:BF78"/>
    <mergeCell ref="BG76:BG78"/>
    <mergeCell ref="BH76:BH78"/>
    <mergeCell ref="BI76:BI78"/>
    <mergeCell ref="BJ76:BJ78"/>
    <mergeCell ref="BK76:BK78"/>
    <mergeCell ref="BL76:BL78"/>
    <mergeCell ref="BM76:BM78"/>
    <mergeCell ref="BN76:BN78"/>
    <mergeCell ref="BO76:BO78"/>
    <mergeCell ref="BP76:BP78"/>
    <mergeCell ref="BQ76:BQ78"/>
    <mergeCell ref="BR76:BR78"/>
    <mergeCell ref="BS76:BS78"/>
    <mergeCell ref="BT76:BT78"/>
    <mergeCell ref="BU76:BU78"/>
    <mergeCell ref="BV76:BV78"/>
    <mergeCell ref="BW76:BW78"/>
    <mergeCell ref="BX76:BX78"/>
    <mergeCell ref="BY76:BY78"/>
    <mergeCell ref="BZ76:BZ78"/>
    <mergeCell ref="CA76:CA78"/>
    <mergeCell ref="CB76:CB78"/>
    <mergeCell ref="CC76:CC78"/>
    <mergeCell ref="CD76:CD78"/>
    <mergeCell ref="CE76:CE78"/>
    <mergeCell ref="CF76:CF78"/>
    <mergeCell ref="CG76:CG78"/>
    <mergeCell ref="CH76:CH78"/>
    <mergeCell ref="CI76:CI78"/>
    <mergeCell ref="CJ76:CJ78"/>
    <mergeCell ref="CK76:CK78"/>
    <mergeCell ref="CL76:CL78"/>
    <mergeCell ref="CM76:CM78"/>
    <mergeCell ref="CN76:CN78"/>
    <mergeCell ref="CP76:CP78"/>
    <mergeCell ref="CQ76:CQ78"/>
    <mergeCell ref="CR76:CR78"/>
    <mergeCell ref="CS76:CS78"/>
    <mergeCell ref="CT76:CT78"/>
    <mergeCell ref="CU76:CU78"/>
    <mergeCell ref="CV76:CV78"/>
    <mergeCell ref="CW76:CW78"/>
    <mergeCell ref="CX76:CX78"/>
    <mergeCell ref="A79:CX79"/>
    <mergeCell ref="A80:A82"/>
    <mergeCell ref="B80:B82"/>
    <mergeCell ref="P80:P82"/>
    <mergeCell ref="BC80:BC82"/>
    <mergeCell ref="BD80:BD82"/>
    <mergeCell ref="BE80:BE82"/>
    <mergeCell ref="BF80:BF82"/>
    <mergeCell ref="BG80:BG82"/>
    <mergeCell ref="BH80:BH82"/>
    <mergeCell ref="BI80:BI82"/>
    <mergeCell ref="BJ80:BJ82"/>
    <mergeCell ref="BK80:BK82"/>
    <mergeCell ref="BL80:BL82"/>
    <mergeCell ref="BM80:BM82"/>
    <mergeCell ref="BN80:BN82"/>
    <mergeCell ref="BO80:BO82"/>
    <mergeCell ref="BP80:BP82"/>
    <mergeCell ref="BQ80:BQ82"/>
    <mergeCell ref="BR80:BR82"/>
    <mergeCell ref="BS80:BS82"/>
    <mergeCell ref="BT80:BT82"/>
    <mergeCell ref="BU80:BU82"/>
    <mergeCell ref="BV80:BV82"/>
    <mergeCell ref="BW80:BW82"/>
    <mergeCell ref="BX80:BX82"/>
    <mergeCell ref="BY80:BY82"/>
    <mergeCell ref="BZ80:BZ82"/>
    <mergeCell ref="CA80:CA82"/>
    <mergeCell ref="CB80:CB82"/>
    <mergeCell ref="CC80:CC82"/>
    <mergeCell ref="CD80:CD82"/>
    <mergeCell ref="CE80:CE82"/>
    <mergeCell ref="CF80:CF82"/>
    <mergeCell ref="CG80:CG82"/>
    <mergeCell ref="CH80:CH82"/>
    <mergeCell ref="CI80:CI82"/>
    <mergeCell ref="CJ80:CJ82"/>
    <mergeCell ref="CK80:CK82"/>
    <mergeCell ref="CL80:CL82"/>
    <mergeCell ref="CM80:CM82"/>
    <mergeCell ref="CN80:CN82"/>
    <mergeCell ref="CO80:CO82"/>
    <mergeCell ref="CP80:CP82"/>
    <mergeCell ref="CQ80:CQ82"/>
    <mergeCell ref="CR80:CR82"/>
    <mergeCell ref="CS80:CS82"/>
    <mergeCell ref="CT80:CT82"/>
    <mergeCell ref="CU80:CU82"/>
    <mergeCell ref="CV80:CV82"/>
    <mergeCell ref="CW80:CW82"/>
    <mergeCell ref="CX80:CX82"/>
    <mergeCell ref="A83:CX83"/>
    <mergeCell ref="A84:A86"/>
    <mergeCell ref="B84:B86"/>
    <mergeCell ref="P84:P86"/>
    <mergeCell ref="BC84:BC86"/>
    <mergeCell ref="BD84:BD86"/>
    <mergeCell ref="BE84:BE86"/>
    <mergeCell ref="BF84:BF86"/>
    <mergeCell ref="BG84:BG86"/>
    <mergeCell ref="BH84:BH86"/>
    <mergeCell ref="BI84:BI86"/>
    <mergeCell ref="BJ84:BJ86"/>
    <mergeCell ref="BK84:BK86"/>
    <mergeCell ref="BL84:BL86"/>
    <mergeCell ref="BM84:BM86"/>
    <mergeCell ref="BN84:BN86"/>
    <mergeCell ref="BO84:BO86"/>
    <mergeCell ref="BP84:BP86"/>
    <mergeCell ref="BQ84:BQ86"/>
    <mergeCell ref="BR84:BR86"/>
    <mergeCell ref="BS84:BS86"/>
    <mergeCell ref="BT84:BT86"/>
    <mergeCell ref="BU84:BU86"/>
    <mergeCell ref="BV84:BV86"/>
    <mergeCell ref="BW84:BW86"/>
    <mergeCell ref="BX84:BX86"/>
    <mergeCell ref="BY84:BY86"/>
    <mergeCell ref="BZ84:BZ86"/>
    <mergeCell ref="CA84:CA86"/>
    <mergeCell ref="CB84:CB86"/>
    <mergeCell ref="CC84:CC86"/>
    <mergeCell ref="CD84:CD86"/>
    <mergeCell ref="CE84:CE86"/>
    <mergeCell ref="CF84:CF86"/>
    <mergeCell ref="CG84:CG86"/>
    <mergeCell ref="CH84:CH86"/>
    <mergeCell ref="CI84:CI86"/>
    <mergeCell ref="CJ84:CJ86"/>
    <mergeCell ref="CK84:CK86"/>
    <mergeCell ref="CL84:CL86"/>
    <mergeCell ref="CM84:CM86"/>
    <mergeCell ref="CN84:CN86"/>
    <mergeCell ref="CO84:CO86"/>
    <mergeCell ref="CP84:CP86"/>
    <mergeCell ref="CQ84:CQ86"/>
    <mergeCell ref="CR84:CR86"/>
    <mergeCell ref="CS84:CS86"/>
    <mergeCell ref="CT84:CT86"/>
    <mergeCell ref="CU84:CU86"/>
    <mergeCell ref="CV84:CV86"/>
    <mergeCell ref="CW84:CW86"/>
    <mergeCell ref="CX84:CX86"/>
    <mergeCell ref="A87:CW87"/>
    <mergeCell ref="C89:G89"/>
    <mergeCell ref="CP89:CT89"/>
    <mergeCell ref="D90:U90"/>
    <mergeCell ref="CS90:CW90"/>
    <mergeCell ref="CF91:CN91"/>
    <mergeCell ref="CS91:CW91"/>
    <mergeCell ref="C93:M93"/>
    <mergeCell ref="BR93:BW93"/>
    <mergeCell ref="CC101:CK101"/>
  </mergeCells>
  <printOptions/>
  <pageMargins left="0.19652777777777777" right="0.19652777777777777" top="0.7875" bottom="0.19652777777777777" header="0.39375" footer="0.5118055555555555"/>
  <pageSetup fitToHeight="10" fitToWidth="1" horizontalDpi="300" verticalDpi="300" orientation="landscape" paperSize="9"/>
  <headerFooter alignWithMargins="0">
    <oddHeader>&amp;C&amp;"Arial,Fett"&amp;36&amp;A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36227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Dietmar Schröter</cp:lastModifiedBy>
  <dcterms:created xsi:type="dcterms:W3CDTF">2009-11-06T11:20:23Z</dcterms:created>
  <dcterms:modified xsi:type="dcterms:W3CDTF">2010-10-08T09:03:26Z</dcterms:modified>
  <cp:category/>
  <cp:version/>
  <cp:contentType/>
  <cp:contentStatus/>
  <cp:revision>106</cp:revision>
</cp:coreProperties>
</file>